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Invoice!$H$1:$H$28</definedName>
  </definedNames>
  <calcPr calcId="144525"/>
</workbook>
</file>

<file path=xl/calcChain.xml><?xml version="1.0" encoding="utf-8"?>
<calcChain xmlns="http://schemas.openxmlformats.org/spreadsheetml/2006/main">
  <c r="H29" i="1" l="1"/>
  <c r="G29" i="1"/>
  <c r="J15" i="1"/>
  <c r="M15" i="1" s="1"/>
  <c r="K21" i="1"/>
  <c r="K20" i="1"/>
  <c r="K18" i="1"/>
  <c r="K9" i="1"/>
  <c r="K7" i="1"/>
  <c r="J5" i="1"/>
  <c r="J6" i="1"/>
  <c r="J7" i="1"/>
  <c r="J8" i="1"/>
  <c r="J9" i="1"/>
  <c r="J10" i="1"/>
  <c r="J11" i="1"/>
  <c r="J12" i="1"/>
  <c r="M12" i="1" s="1"/>
  <c r="J13" i="1"/>
  <c r="J14" i="1"/>
  <c r="J16" i="1"/>
  <c r="M16" i="1" s="1"/>
  <c r="J17" i="1"/>
  <c r="J18" i="1"/>
  <c r="J19" i="1"/>
  <c r="M19" i="1" s="1"/>
  <c r="J20" i="1"/>
  <c r="J21" i="1"/>
  <c r="J22" i="1"/>
  <c r="J23" i="1"/>
  <c r="J24" i="1"/>
  <c r="M24" i="1" s="1"/>
  <c r="J25" i="1"/>
  <c r="J4" i="1"/>
  <c r="I5" i="1"/>
  <c r="M5" i="1" s="1"/>
  <c r="I6" i="1"/>
  <c r="M6" i="1" s="1"/>
  <c r="I7" i="1"/>
  <c r="M7" i="1" s="1"/>
  <c r="I8" i="1"/>
  <c r="M8" i="1" s="1"/>
  <c r="I9" i="1"/>
  <c r="M9" i="1" s="1"/>
  <c r="I10" i="1"/>
  <c r="M10" i="1" s="1"/>
  <c r="I11" i="1"/>
  <c r="M11" i="1" s="1"/>
  <c r="I13" i="1"/>
  <c r="M13" i="1" s="1"/>
  <c r="I14" i="1"/>
  <c r="M14" i="1" s="1"/>
  <c r="I17" i="1"/>
  <c r="M17" i="1" s="1"/>
  <c r="I18" i="1"/>
  <c r="M18" i="1" s="1"/>
  <c r="I20" i="1"/>
  <c r="M20" i="1" s="1"/>
  <c r="I21" i="1"/>
  <c r="M21" i="1" s="1"/>
  <c r="I22" i="1"/>
  <c r="M22" i="1" s="1"/>
  <c r="I23" i="1"/>
  <c r="M23" i="1" s="1"/>
  <c r="I25" i="1"/>
  <c r="M25" i="1" s="1"/>
  <c r="I4" i="1"/>
  <c r="M4" i="1" s="1"/>
  <c r="M26" i="1" l="1"/>
</calcChain>
</file>

<file path=xl/sharedStrings.xml><?xml version="1.0" encoding="utf-8"?>
<sst xmlns="http://schemas.openxmlformats.org/spreadsheetml/2006/main" count="127" uniqueCount="81">
  <si>
    <t>INVOICE
ATC LOGISTICS,,8984191006
GST No:21CHVPB1842D2ZQ</t>
  </si>
  <si>
    <t>28/3/2024</t>
  </si>
  <si>
    <t>15858</t>
  </si>
  <si>
    <t>18/3/2024</t>
  </si>
  <si>
    <t>15776</t>
  </si>
  <si>
    <t>30/3/2024</t>
  </si>
  <si>
    <t>15878</t>
  </si>
  <si>
    <t>15883</t>
  </si>
  <si>
    <t>29/3/2024</t>
  </si>
  <si>
    <t>15866</t>
  </si>
  <si>
    <t>15885</t>
  </si>
  <si>
    <t>09/3/2024</t>
  </si>
  <si>
    <t>15725</t>
  </si>
  <si>
    <t>15733</t>
  </si>
  <si>
    <t>01/3/2024</t>
  </si>
  <si>
    <t>15687</t>
  </si>
  <si>
    <t>15852</t>
  </si>
  <si>
    <t>23/3/2024</t>
  </si>
  <si>
    <t>15827</t>
  </si>
  <si>
    <t>19/3/2024</t>
  </si>
  <si>
    <t>15795</t>
  </si>
  <si>
    <t>15870</t>
  </si>
  <si>
    <t>15784</t>
  </si>
  <si>
    <t>07/3/2024</t>
  </si>
  <si>
    <t>15717</t>
  </si>
  <si>
    <t>02/3/2024</t>
  </si>
  <si>
    <t>15703</t>
  </si>
  <si>
    <t>15702</t>
  </si>
  <si>
    <t>14/3/2024</t>
  </si>
  <si>
    <t>15758</t>
  </si>
  <si>
    <t>27/3/2024</t>
  </si>
  <si>
    <t>15842</t>
  </si>
  <si>
    <t>22/3/2024</t>
  </si>
  <si>
    <t>15820</t>
  </si>
  <si>
    <t>15697</t>
  </si>
  <si>
    <t>Thanking you for your business.
ATC LOGISTICS</t>
  </si>
  <si>
    <t>SL</t>
  </si>
  <si>
    <t>DATE</t>
  </si>
  <si>
    <t>LR NO</t>
  </si>
  <si>
    <t>INV NO</t>
  </si>
  <si>
    <t>FROM</t>
  </si>
  <si>
    <t>TO</t>
  </si>
  <si>
    <t>BARIPADA</t>
  </si>
  <si>
    <t>BERHAMPUR</t>
  </si>
  <si>
    <t>BALIMELA</t>
  </si>
  <si>
    <t>KORAPUT</t>
  </si>
  <si>
    <t>JHARSUGUDA</t>
  </si>
  <si>
    <t>PG/CH/09862</t>
  </si>
  <si>
    <t>PG/CH/09646</t>
  </si>
  <si>
    <t>PG/CH/09928</t>
  </si>
  <si>
    <t>PG/CH/09879</t>
  </si>
  <si>
    <t>PG/CH/09930</t>
  </si>
  <si>
    <t>PG/CH/09929</t>
  </si>
  <si>
    <t>PG/CH/09450</t>
  </si>
  <si>
    <t>PG/CH/09451</t>
  </si>
  <si>
    <t>PG/CH/09233</t>
  </si>
  <si>
    <t>PG/CH/09855</t>
  </si>
  <si>
    <t>PG/CH/09769</t>
  </si>
  <si>
    <t>PG/CH/09661</t>
  </si>
  <si>
    <t>PG/CH/09877</t>
  </si>
  <si>
    <t>PG/CH/09643</t>
  </si>
  <si>
    <t>PG/CH/09410</t>
  </si>
  <si>
    <t>PG/CH/09275</t>
  </si>
  <si>
    <t>PG/CH/09274</t>
  </si>
  <si>
    <t>PG/CH/09576</t>
  </si>
  <si>
    <t>PG/CH/09834</t>
  </si>
  <si>
    <t>PG/CH/09739</t>
  </si>
  <si>
    <t>PG/CH/09232</t>
  </si>
  <si>
    <t>CTC</t>
  </si>
  <si>
    <t>CASE</t>
  </si>
  <si>
    <t>WEIGHT</t>
  </si>
  <si>
    <t>RATE</t>
  </si>
  <si>
    <t xml:space="preserve">KOKUYO CAMLIN LTD
Address: Sector - 11, CDA, 3-C/1358,CUTTACK,9337010717
GST No:21AAACC1647E1ZD
</t>
  </si>
  <si>
    <t>AMOUNT</t>
  </si>
  <si>
    <t>PG/CH/09694</t>
  </si>
  <si>
    <t>Bill Date:31/03/2024
Bill #:Inv-4768/23-24
Total Amount:24451.00</t>
  </si>
  <si>
    <t>(RUPEES TWENTY FOUR THOUSAND FOUR HUNDRED FIFTY ONE ONLY)</t>
  </si>
  <si>
    <t>Kindly, verify &amp; confirm within 7 days, else GST will be filed by 20th APR, 2024. 
GST to be paid by Consignor under Reverse Charge Mechanism(RCM) as per GST.</t>
  </si>
  <si>
    <t>HML</t>
  </si>
  <si>
    <t>LR CH.</t>
  </si>
  <si>
    <t>DD.CH.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</si>
</sst>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5</xdr:col>
      <xdr:colOff>790575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0"/>
          <a:ext cx="3248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R2" sqref="R2"/>
    </sheetView>
  </sheetViews>
  <sheetFormatPr defaultRowHeight="15"/>
  <cols>
    <col min="1" max="1" width="3" style="24" bestFit="1" customWidth="1"/>
    <col min="2" max="2" width="10.42578125" style="1" bestFit="1" customWidth="1"/>
    <col min="3" max="3" width="12.5703125" style="1" bestFit="1" customWidth="1"/>
    <col min="4" max="4" width="9" style="1" customWidth="1"/>
    <col min="5" max="5" width="5.7109375" style="1" bestFit="1" customWidth="1"/>
    <col min="6" max="6" width="13.140625" style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7.28515625" style="2" customWidth="1"/>
    <col min="12" max="12" width="6.42578125" style="2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23"/>
      <c r="B1" s="23"/>
      <c r="C1" s="23"/>
      <c r="D1" s="23"/>
      <c r="E1" s="23"/>
      <c r="F1" s="23"/>
      <c r="G1" s="23"/>
      <c r="H1" s="16" t="s">
        <v>0</v>
      </c>
      <c r="I1" s="17"/>
      <c r="J1" s="17"/>
      <c r="K1" s="17"/>
      <c r="L1" s="17"/>
      <c r="M1" s="18"/>
    </row>
    <row r="2" spans="1:13" ht="66" customHeight="1">
      <c r="A2" s="23" t="s">
        <v>72</v>
      </c>
      <c r="B2" s="23"/>
      <c r="C2" s="23"/>
      <c r="D2" s="23"/>
      <c r="E2" s="23"/>
      <c r="F2" s="23"/>
      <c r="G2" s="23"/>
      <c r="H2" s="16" t="s">
        <v>75</v>
      </c>
      <c r="I2" s="17"/>
      <c r="J2" s="17"/>
      <c r="K2" s="17"/>
      <c r="L2" s="17"/>
      <c r="M2" s="18"/>
    </row>
    <row r="3" spans="1:13" s="9" customFormat="1" ht="15" customHeight="1">
      <c r="A3" s="5" t="s">
        <v>36</v>
      </c>
      <c r="B3" s="5" t="s">
        <v>37</v>
      </c>
      <c r="C3" s="5" t="s">
        <v>38</v>
      </c>
      <c r="D3" s="5" t="s">
        <v>39</v>
      </c>
      <c r="E3" s="11" t="s">
        <v>40</v>
      </c>
      <c r="F3" s="5" t="s">
        <v>41</v>
      </c>
      <c r="G3" s="5" t="s">
        <v>69</v>
      </c>
      <c r="H3" s="5" t="s">
        <v>70</v>
      </c>
      <c r="I3" s="8" t="s">
        <v>71</v>
      </c>
      <c r="J3" s="8" t="s">
        <v>78</v>
      </c>
      <c r="K3" s="8" t="s">
        <v>80</v>
      </c>
      <c r="L3" s="8" t="s">
        <v>79</v>
      </c>
      <c r="M3" s="8" t="s">
        <v>73</v>
      </c>
    </row>
    <row r="4" spans="1:13">
      <c r="A4" s="25">
        <v>1</v>
      </c>
      <c r="B4" s="4" t="s">
        <v>14</v>
      </c>
      <c r="C4" s="4" t="s">
        <v>55</v>
      </c>
      <c r="D4" s="4" t="s">
        <v>15</v>
      </c>
      <c r="E4" s="10" t="s">
        <v>68</v>
      </c>
      <c r="F4" s="4" t="s">
        <v>45</v>
      </c>
      <c r="G4" s="4">
        <v>18</v>
      </c>
      <c r="H4" s="4">
        <v>300</v>
      </c>
      <c r="I4" s="6">
        <f>VLOOKUP(F4,'[1]KOKUYO CAMLIN LTD'!$C$7:$E$23,3,FALSE)</f>
        <v>3.4</v>
      </c>
      <c r="J4" s="6">
        <f>G4*1</f>
        <v>18</v>
      </c>
      <c r="K4" s="6"/>
      <c r="L4" s="6">
        <v>25</v>
      </c>
      <c r="M4" s="6">
        <f>H4*I4+J4+K4+L4</f>
        <v>1063</v>
      </c>
    </row>
    <row r="5" spans="1:13">
      <c r="A5" s="25">
        <v>2</v>
      </c>
      <c r="B5" s="4" t="s">
        <v>14</v>
      </c>
      <c r="C5" s="4" t="s">
        <v>67</v>
      </c>
      <c r="D5" s="4" t="s">
        <v>34</v>
      </c>
      <c r="E5" s="10" t="s">
        <v>68</v>
      </c>
      <c r="F5" s="4" t="s">
        <v>46</v>
      </c>
      <c r="G5" s="4">
        <v>60</v>
      </c>
      <c r="H5" s="4">
        <v>1100</v>
      </c>
      <c r="I5" s="6">
        <f>VLOOKUP(F5,'[1]KOKUYO CAMLIN LTD'!$C$7:$E$23,3,FALSE)</f>
        <v>2.04</v>
      </c>
      <c r="J5" s="6">
        <f t="shared" ref="J5:J25" si="0">G5*1</f>
        <v>60</v>
      </c>
      <c r="K5" s="6"/>
      <c r="L5" s="6">
        <v>25</v>
      </c>
      <c r="M5" s="6">
        <f>H5*I5+J5+K5+L5</f>
        <v>2329</v>
      </c>
    </row>
    <row r="6" spans="1:13">
      <c r="A6" s="25">
        <v>3</v>
      </c>
      <c r="B6" s="4" t="s">
        <v>25</v>
      </c>
      <c r="C6" s="4" t="s">
        <v>62</v>
      </c>
      <c r="D6" s="4" t="s">
        <v>26</v>
      </c>
      <c r="E6" s="10" t="s">
        <v>68</v>
      </c>
      <c r="F6" s="4" t="s">
        <v>46</v>
      </c>
      <c r="G6" s="4">
        <v>5</v>
      </c>
      <c r="H6" s="4">
        <v>87</v>
      </c>
      <c r="I6" s="6">
        <f>VLOOKUP(F6,'[1]KOKUYO CAMLIN LTD'!$C$7:$E$23,3,FALSE)</f>
        <v>2.04</v>
      </c>
      <c r="J6" s="6">
        <f t="shared" si="0"/>
        <v>5</v>
      </c>
      <c r="K6" s="6"/>
      <c r="L6" s="6">
        <v>25</v>
      </c>
      <c r="M6" s="6">
        <f>H6*I6+J6+K6+L6</f>
        <v>207.48</v>
      </c>
    </row>
    <row r="7" spans="1:13">
      <c r="A7" s="25">
        <v>4</v>
      </c>
      <c r="B7" s="4" t="s">
        <v>25</v>
      </c>
      <c r="C7" s="4" t="s">
        <v>63</v>
      </c>
      <c r="D7" s="4" t="s">
        <v>27</v>
      </c>
      <c r="E7" s="10" t="s">
        <v>68</v>
      </c>
      <c r="F7" s="4" t="s">
        <v>44</v>
      </c>
      <c r="G7" s="4">
        <v>5</v>
      </c>
      <c r="H7" s="4">
        <v>90</v>
      </c>
      <c r="I7" s="6">
        <f>VLOOKUP(F7,'[1]KOKUYO CAMLIN LTD'!$C$7:$E$23,3,FALSE)</f>
        <v>4.5</v>
      </c>
      <c r="J7" s="6">
        <f t="shared" si="0"/>
        <v>5</v>
      </c>
      <c r="K7" s="6">
        <f>G7*5</f>
        <v>25</v>
      </c>
      <c r="L7" s="6">
        <v>25</v>
      </c>
      <c r="M7" s="6">
        <f t="shared" ref="M7:M25" si="1">H7*I7+J7+K7+L7</f>
        <v>460</v>
      </c>
    </row>
    <row r="8" spans="1:13">
      <c r="A8" s="25">
        <v>5</v>
      </c>
      <c r="B8" s="4" t="s">
        <v>23</v>
      </c>
      <c r="C8" s="4" t="s">
        <v>61</v>
      </c>
      <c r="D8" s="4" t="s">
        <v>24</v>
      </c>
      <c r="E8" s="10" t="s">
        <v>68</v>
      </c>
      <c r="F8" s="4" t="s">
        <v>46</v>
      </c>
      <c r="G8" s="4">
        <v>46</v>
      </c>
      <c r="H8" s="4">
        <v>836</v>
      </c>
      <c r="I8" s="6">
        <f>VLOOKUP(F8,'[1]KOKUYO CAMLIN LTD'!$C$7:$E$23,3,FALSE)</f>
        <v>2.04</v>
      </c>
      <c r="J8" s="6">
        <f t="shared" si="0"/>
        <v>46</v>
      </c>
      <c r="K8" s="6"/>
      <c r="L8" s="6">
        <v>25</v>
      </c>
      <c r="M8" s="6">
        <f t="shared" si="1"/>
        <v>1776.44</v>
      </c>
    </row>
    <row r="9" spans="1:13">
      <c r="A9" s="25">
        <v>6</v>
      </c>
      <c r="B9" s="4" t="s">
        <v>11</v>
      </c>
      <c r="C9" s="4" t="s">
        <v>53</v>
      </c>
      <c r="D9" s="4" t="s">
        <v>12</v>
      </c>
      <c r="E9" s="10" t="s">
        <v>68</v>
      </c>
      <c r="F9" s="4" t="s">
        <v>44</v>
      </c>
      <c r="G9" s="4">
        <v>12</v>
      </c>
      <c r="H9" s="4">
        <v>219</v>
      </c>
      <c r="I9" s="6">
        <f>VLOOKUP(F9,'[1]KOKUYO CAMLIN LTD'!$C$7:$E$23,3,FALSE)</f>
        <v>4.5</v>
      </c>
      <c r="J9" s="6">
        <f t="shared" si="0"/>
        <v>12</v>
      </c>
      <c r="K9" s="6">
        <f>G9*5</f>
        <v>60</v>
      </c>
      <c r="L9" s="6">
        <v>25</v>
      </c>
      <c r="M9" s="6">
        <f t="shared" si="1"/>
        <v>1082.5</v>
      </c>
    </row>
    <row r="10" spans="1:13">
      <c r="A10" s="25">
        <v>7</v>
      </c>
      <c r="B10" s="4" t="s">
        <v>11</v>
      </c>
      <c r="C10" s="4" t="s">
        <v>54</v>
      </c>
      <c r="D10" s="4" t="s">
        <v>13</v>
      </c>
      <c r="E10" s="10" t="s">
        <v>68</v>
      </c>
      <c r="F10" s="4" t="s">
        <v>45</v>
      </c>
      <c r="G10" s="4">
        <v>5</v>
      </c>
      <c r="H10" s="4">
        <v>90</v>
      </c>
      <c r="I10" s="6">
        <f>VLOOKUP(F10,'[1]KOKUYO CAMLIN LTD'!$C$7:$E$23,3,FALSE)</f>
        <v>3.4</v>
      </c>
      <c r="J10" s="6">
        <f t="shared" si="0"/>
        <v>5</v>
      </c>
      <c r="K10" s="6"/>
      <c r="L10" s="6">
        <v>25</v>
      </c>
      <c r="M10" s="6">
        <f>H10*I10+J10+K10+L10</f>
        <v>336</v>
      </c>
    </row>
    <row r="11" spans="1:13">
      <c r="A11" s="25">
        <v>8</v>
      </c>
      <c r="B11" s="4" t="s">
        <v>28</v>
      </c>
      <c r="C11" s="4" t="s">
        <v>64</v>
      </c>
      <c r="D11" s="4" t="s">
        <v>29</v>
      </c>
      <c r="E11" s="10" t="s">
        <v>68</v>
      </c>
      <c r="F11" s="4" t="s">
        <v>43</v>
      </c>
      <c r="G11" s="4">
        <v>55</v>
      </c>
      <c r="H11" s="4">
        <v>1017</v>
      </c>
      <c r="I11" s="6">
        <f>VLOOKUP(F11,'[1]KOKUYO CAMLIN LTD'!$C$7:$E$23,3,FALSE)</f>
        <v>1.44</v>
      </c>
      <c r="J11" s="6">
        <f t="shared" si="0"/>
        <v>55</v>
      </c>
      <c r="K11" s="6"/>
      <c r="L11" s="6">
        <v>25</v>
      </c>
      <c r="M11" s="6">
        <f t="shared" si="1"/>
        <v>1544.48</v>
      </c>
    </row>
    <row r="12" spans="1:13">
      <c r="A12" s="25">
        <v>9</v>
      </c>
      <c r="B12" s="4" t="s">
        <v>3</v>
      </c>
      <c r="C12" s="4" t="s">
        <v>48</v>
      </c>
      <c r="D12" s="4" t="s">
        <v>4</v>
      </c>
      <c r="E12" s="10" t="s">
        <v>68</v>
      </c>
      <c r="F12" s="4" t="s">
        <v>42</v>
      </c>
      <c r="G12" s="4">
        <v>16</v>
      </c>
      <c r="H12" s="4"/>
      <c r="I12" s="6">
        <v>24</v>
      </c>
      <c r="J12" s="6">
        <f t="shared" si="0"/>
        <v>16</v>
      </c>
      <c r="K12" s="6"/>
      <c r="L12" s="6">
        <v>25</v>
      </c>
      <c r="M12" s="6">
        <f>G12*I12+J12+K12+L12</f>
        <v>425</v>
      </c>
    </row>
    <row r="13" spans="1:13">
      <c r="A13" s="25">
        <v>10</v>
      </c>
      <c r="B13" s="4" t="s">
        <v>3</v>
      </c>
      <c r="C13" s="4" t="s">
        <v>60</v>
      </c>
      <c r="D13" s="4" t="s">
        <v>22</v>
      </c>
      <c r="E13" s="10" t="s">
        <v>68</v>
      </c>
      <c r="F13" s="4" t="s">
        <v>46</v>
      </c>
      <c r="G13" s="4">
        <v>7</v>
      </c>
      <c r="H13" s="4">
        <v>118</v>
      </c>
      <c r="I13" s="6">
        <f>VLOOKUP(F13,'[1]KOKUYO CAMLIN LTD'!$C$7:$E$23,3,FALSE)</f>
        <v>2.04</v>
      </c>
      <c r="J13" s="6">
        <f t="shared" si="0"/>
        <v>7</v>
      </c>
      <c r="K13" s="6"/>
      <c r="L13" s="6">
        <v>25</v>
      </c>
      <c r="M13" s="6">
        <f t="shared" si="1"/>
        <v>272.72000000000003</v>
      </c>
    </row>
    <row r="14" spans="1:13">
      <c r="A14" s="25">
        <v>11</v>
      </c>
      <c r="B14" s="4" t="s">
        <v>19</v>
      </c>
      <c r="C14" s="4" t="s">
        <v>58</v>
      </c>
      <c r="D14" s="4" t="s">
        <v>20</v>
      </c>
      <c r="E14" s="10" t="s">
        <v>68</v>
      </c>
      <c r="F14" s="4" t="s">
        <v>43</v>
      </c>
      <c r="G14" s="4">
        <v>54</v>
      </c>
      <c r="H14" s="4">
        <v>1000</v>
      </c>
      <c r="I14" s="6">
        <f>VLOOKUP(F14,'[1]KOKUYO CAMLIN LTD'!$C$7:$E$23,3,FALSE)</f>
        <v>1.44</v>
      </c>
      <c r="J14" s="6">
        <f t="shared" si="0"/>
        <v>54</v>
      </c>
      <c r="K14" s="6"/>
      <c r="L14" s="6">
        <v>25</v>
      </c>
      <c r="M14" s="6">
        <f t="shared" si="1"/>
        <v>1519</v>
      </c>
    </row>
    <row r="15" spans="1:13">
      <c r="A15" s="25">
        <v>12</v>
      </c>
      <c r="B15" s="12">
        <v>45371</v>
      </c>
      <c r="C15" s="10" t="s">
        <v>74</v>
      </c>
      <c r="D15" s="13">
        <v>15799</v>
      </c>
      <c r="E15" s="10" t="s">
        <v>68</v>
      </c>
      <c r="F15" s="10" t="s">
        <v>46</v>
      </c>
      <c r="G15" s="4">
        <v>95</v>
      </c>
      <c r="H15" s="4">
        <v>1758</v>
      </c>
      <c r="I15" s="6">
        <v>2.04</v>
      </c>
      <c r="J15" s="6">
        <f t="shared" ref="J15" si="2">G15*1</f>
        <v>95</v>
      </c>
      <c r="K15" s="6"/>
      <c r="L15" s="6">
        <v>25</v>
      </c>
      <c r="M15" s="6">
        <f t="shared" si="1"/>
        <v>3706.32</v>
      </c>
    </row>
    <row r="16" spans="1:13">
      <c r="A16" s="25">
        <v>13</v>
      </c>
      <c r="B16" s="4" t="s">
        <v>32</v>
      </c>
      <c r="C16" s="4" t="s">
        <v>66</v>
      </c>
      <c r="D16" s="4" t="s">
        <v>33</v>
      </c>
      <c r="E16" s="10" t="s">
        <v>68</v>
      </c>
      <c r="F16" s="4" t="s">
        <v>42</v>
      </c>
      <c r="G16" s="4">
        <v>63</v>
      </c>
      <c r="H16" s="4"/>
      <c r="I16" s="6">
        <v>24</v>
      </c>
      <c r="J16" s="6">
        <f t="shared" si="0"/>
        <v>63</v>
      </c>
      <c r="K16" s="6"/>
      <c r="L16" s="6">
        <v>25</v>
      </c>
      <c r="M16" s="6">
        <f>G16*I16+J16+K16+L16</f>
        <v>1600</v>
      </c>
    </row>
    <row r="17" spans="1:13">
      <c r="A17" s="25">
        <v>14</v>
      </c>
      <c r="B17" s="4" t="s">
        <v>17</v>
      </c>
      <c r="C17" s="4" t="s">
        <v>57</v>
      </c>
      <c r="D17" s="4" t="s">
        <v>18</v>
      </c>
      <c r="E17" s="10" t="s">
        <v>68</v>
      </c>
      <c r="F17" s="4" t="s">
        <v>43</v>
      </c>
      <c r="G17" s="4">
        <v>24</v>
      </c>
      <c r="H17" s="4">
        <v>440</v>
      </c>
      <c r="I17" s="6">
        <f>VLOOKUP(F17,'[1]KOKUYO CAMLIN LTD'!$C$7:$E$23,3,FALSE)</f>
        <v>1.44</v>
      </c>
      <c r="J17" s="6">
        <f t="shared" si="0"/>
        <v>24</v>
      </c>
      <c r="K17" s="6"/>
      <c r="L17" s="6">
        <v>25</v>
      </c>
      <c r="M17" s="6">
        <f t="shared" si="1"/>
        <v>682.6</v>
      </c>
    </row>
    <row r="18" spans="1:13">
      <c r="A18" s="25">
        <v>15</v>
      </c>
      <c r="B18" s="4" t="s">
        <v>30</v>
      </c>
      <c r="C18" s="4" t="s">
        <v>65</v>
      </c>
      <c r="D18" s="4" t="s">
        <v>31</v>
      </c>
      <c r="E18" s="10" t="s">
        <v>68</v>
      </c>
      <c r="F18" s="4" t="s">
        <v>44</v>
      </c>
      <c r="G18" s="4">
        <v>5</v>
      </c>
      <c r="H18" s="4">
        <v>82</v>
      </c>
      <c r="I18" s="6">
        <f>VLOOKUP(F18,'[1]KOKUYO CAMLIN LTD'!$C$7:$E$23,3,FALSE)</f>
        <v>4.5</v>
      </c>
      <c r="J18" s="6">
        <f t="shared" si="0"/>
        <v>5</v>
      </c>
      <c r="K18" s="6">
        <f>G18*5</f>
        <v>25</v>
      </c>
      <c r="L18" s="6">
        <v>25</v>
      </c>
      <c r="M18" s="6">
        <f t="shared" si="1"/>
        <v>424</v>
      </c>
    </row>
    <row r="19" spans="1:13">
      <c r="A19" s="25">
        <v>16</v>
      </c>
      <c r="B19" s="4" t="s">
        <v>1</v>
      </c>
      <c r="C19" s="4" t="s">
        <v>47</v>
      </c>
      <c r="D19" s="4" t="s">
        <v>2</v>
      </c>
      <c r="E19" s="10" t="s">
        <v>68</v>
      </c>
      <c r="F19" s="4" t="s">
        <v>42</v>
      </c>
      <c r="G19" s="4">
        <v>47</v>
      </c>
      <c r="H19" s="4"/>
      <c r="I19" s="6">
        <v>24</v>
      </c>
      <c r="J19" s="6">
        <f t="shared" si="0"/>
        <v>47</v>
      </c>
      <c r="K19" s="6"/>
      <c r="L19" s="6">
        <v>25</v>
      </c>
      <c r="M19" s="6">
        <f>G19*I19+J19+K19+L19</f>
        <v>1200</v>
      </c>
    </row>
    <row r="20" spans="1:13">
      <c r="A20" s="25">
        <v>17</v>
      </c>
      <c r="B20" s="4" t="s">
        <v>1</v>
      </c>
      <c r="C20" s="4" t="s">
        <v>56</v>
      </c>
      <c r="D20" s="4" t="s">
        <v>16</v>
      </c>
      <c r="E20" s="10" t="s">
        <v>68</v>
      </c>
      <c r="F20" s="4" t="s">
        <v>44</v>
      </c>
      <c r="G20" s="4">
        <v>28</v>
      </c>
      <c r="H20" s="4">
        <v>428</v>
      </c>
      <c r="I20" s="6">
        <f>VLOOKUP(F20,'[1]KOKUYO CAMLIN LTD'!$C$7:$E$23,3,FALSE)</f>
        <v>4.5</v>
      </c>
      <c r="J20" s="6">
        <f t="shared" si="0"/>
        <v>28</v>
      </c>
      <c r="K20" s="6">
        <f t="shared" ref="K20:K21" si="3">G20*5</f>
        <v>140</v>
      </c>
      <c r="L20" s="6">
        <v>25</v>
      </c>
      <c r="M20" s="6">
        <f t="shared" si="1"/>
        <v>2119</v>
      </c>
    </row>
    <row r="21" spans="1:13">
      <c r="A21" s="25">
        <v>18</v>
      </c>
      <c r="B21" s="4" t="s">
        <v>8</v>
      </c>
      <c r="C21" s="4" t="s">
        <v>50</v>
      </c>
      <c r="D21" s="4" t="s">
        <v>9</v>
      </c>
      <c r="E21" s="10" t="s">
        <v>68</v>
      </c>
      <c r="F21" s="4" t="s">
        <v>44</v>
      </c>
      <c r="G21" s="4">
        <v>14</v>
      </c>
      <c r="H21" s="4">
        <v>256</v>
      </c>
      <c r="I21" s="6">
        <f>VLOOKUP(F21,'[1]KOKUYO CAMLIN LTD'!$C$7:$E$23,3,FALSE)</f>
        <v>4.5</v>
      </c>
      <c r="J21" s="6">
        <f t="shared" si="0"/>
        <v>14</v>
      </c>
      <c r="K21" s="6">
        <f t="shared" si="3"/>
        <v>70</v>
      </c>
      <c r="L21" s="6">
        <v>25</v>
      </c>
      <c r="M21" s="6">
        <f t="shared" si="1"/>
        <v>1261</v>
      </c>
    </row>
    <row r="22" spans="1:13">
      <c r="A22" s="25">
        <v>19</v>
      </c>
      <c r="B22" s="4" t="s">
        <v>8</v>
      </c>
      <c r="C22" s="4" t="s">
        <v>59</v>
      </c>
      <c r="D22" s="4" t="s">
        <v>21</v>
      </c>
      <c r="E22" s="10" t="s">
        <v>68</v>
      </c>
      <c r="F22" s="4" t="s">
        <v>46</v>
      </c>
      <c r="G22" s="4">
        <v>13</v>
      </c>
      <c r="H22" s="4">
        <v>238</v>
      </c>
      <c r="I22" s="6">
        <f>VLOOKUP(F22,'[1]KOKUYO CAMLIN LTD'!$C$7:$E$23,3,FALSE)</f>
        <v>2.04</v>
      </c>
      <c r="J22" s="6">
        <f t="shared" si="0"/>
        <v>13</v>
      </c>
      <c r="K22" s="6"/>
      <c r="L22" s="6">
        <v>25</v>
      </c>
      <c r="M22" s="6">
        <f t="shared" si="1"/>
        <v>523.52</v>
      </c>
    </row>
    <row r="23" spans="1:13">
      <c r="A23" s="25">
        <v>20</v>
      </c>
      <c r="B23" s="4" t="s">
        <v>5</v>
      </c>
      <c r="C23" s="4" t="s">
        <v>49</v>
      </c>
      <c r="D23" s="4" t="s">
        <v>7</v>
      </c>
      <c r="E23" s="10" t="s">
        <v>68</v>
      </c>
      <c r="F23" s="4" t="s">
        <v>43</v>
      </c>
      <c r="G23" s="4">
        <v>12</v>
      </c>
      <c r="H23" s="4">
        <v>220</v>
      </c>
      <c r="I23" s="6">
        <f>VLOOKUP(F23,'[1]KOKUYO CAMLIN LTD'!$C$7:$E$23,3,FALSE)</f>
        <v>1.44</v>
      </c>
      <c r="J23" s="6">
        <f t="shared" si="0"/>
        <v>12</v>
      </c>
      <c r="K23" s="6"/>
      <c r="L23" s="6">
        <v>25</v>
      </c>
      <c r="M23" s="6">
        <f t="shared" si="1"/>
        <v>353.8</v>
      </c>
    </row>
    <row r="24" spans="1:13">
      <c r="A24" s="25">
        <v>21</v>
      </c>
      <c r="B24" s="4" t="s">
        <v>5</v>
      </c>
      <c r="C24" s="4" t="s">
        <v>51</v>
      </c>
      <c r="D24" s="4" t="s">
        <v>6</v>
      </c>
      <c r="E24" s="10" t="s">
        <v>68</v>
      </c>
      <c r="F24" s="4" t="s">
        <v>42</v>
      </c>
      <c r="G24" s="4">
        <v>15</v>
      </c>
      <c r="H24" s="4"/>
      <c r="I24" s="6">
        <v>24</v>
      </c>
      <c r="J24" s="6">
        <f t="shared" si="0"/>
        <v>15</v>
      </c>
      <c r="K24" s="6"/>
      <c r="L24" s="6">
        <v>25</v>
      </c>
      <c r="M24" s="6">
        <f>G24*I24+J24+K24+L24</f>
        <v>400</v>
      </c>
    </row>
    <row r="25" spans="1:13">
      <c r="A25" s="25">
        <v>22</v>
      </c>
      <c r="B25" s="4" t="s">
        <v>5</v>
      </c>
      <c r="C25" s="4" t="s">
        <v>52</v>
      </c>
      <c r="D25" s="4" t="s">
        <v>10</v>
      </c>
      <c r="E25" s="10" t="s">
        <v>68</v>
      </c>
      <c r="F25" s="4" t="s">
        <v>45</v>
      </c>
      <c r="G25" s="4">
        <v>18</v>
      </c>
      <c r="H25" s="4">
        <v>330</v>
      </c>
      <c r="I25" s="6">
        <f>VLOOKUP(F25,'[1]KOKUYO CAMLIN LTD'!$C$7:$E$23,3,FALSE)</f>
        <v>3.4</v>
      </c>
      <c r="J25" s="6">
        <f t="shared" si="0"/>
        <v>18</v>
      </c>
      <c r="K25" s="6"/>
      <c r="L25" s="6">
        <v>25</v>
      </c>
      <c r="M25" s="6">
        <f t="shared" si="1"/>
        <v>1165</v>
      </c>
    </row>
    <row r="26" spans="1:13" s="3" customFormat="1">
      <c r="A26" s="19" t="s">
        <v>76</v>
      </c>
      <c r="B26" s="20"/>
      <c r="C26" s="20"/>
      <c r="D26" s="20"/>
      <c r="E26" s="20"/>
      <c r="F26" s="20"/>
      <c r="G26" s="20"/>
      <c r="H26" s="20"/>
      <c r="I26" s="21"/>
      <c r="J26" s="21"/>
      <c r="K26" s="21"/>
      <c r="L26" s="22"/>
      <c r="M26" s="7">
        <f>ROUND(SUM(M4:M25),0)</f>
        <v>24451</v>
      </c>
    </row>
    <row r="27" spans="1:13" s="3" customFormat="1" ht="30" customHeight="1">
      <c r="A27" s="14" t="s">
        <v>77</v>
      </c>
      <c r="B27" s="14"/>
      <c r="C27" s="14"/>
      <c r="D27" s="14"/>
      <c r="E27" s="14"/>
      <c r="F27" s="14"/>
      <c r="G27" s="14"/>
      <c r="H27" s="14"/>
      <c r="I27" s="15"/>
      <c r="J27" s="15"/>
      <c r="K27" s="15"/>
      <c r="L27" s="15"/>
      <c r="M27" s="15"/>
    </row>
    <row r="28" spans="1:13" s="3" customFormat="1" ht="30" customHeight="1">
      <c r="A28" s="14" t="s">
        <v>35</v>
      </c>
      <c r="B28" s="14"/>
      <c r="C28" s="14"/>
      <c r="D28" s="14"/>
      <c r="E28" s="14"/>
      <c r="F28" s="14"/>
      <c r="G28" s="14"/>
      <c r="H28" s="14"/>
      <c r="I28" s="15"/>
      <c r="J28" s="15"/>
      <c r="K28" s="15"/>
      <c r="L28" s="15"/>
      <c r="M28" s="15"/>
    </row>
    <row r="29" spans="1:13">
      <c r="G29" s="26">
        <f>SUM(G4:G25)</f>
        <v>617</v>
      </c>
      <c r="H29" s="26">
        <f>SUM(H4:H25)</f>
        <v>8609</v>
      </c>
    </row>
  </sheetData>
  <sortState ref="B4:S24">
    <sortCondition ref="B4"/>
  </sortState>
  <mergeCells count="7">
    <mergeCell ref="A27:M27"/>
    <mergeCell ref="A28:M28"/>
    <mergeCell ref="H1:M1"/>
    <mergeCell ref="H2:M2"/>
    <mergeCell ref="A26:L26"/>
    <mergeCell ref="A1:G1"/>
    <mergeCell ref="A2:G2"/>
  </mergeCells>
  <conditionalFormatting sqref="C1:C1048576">
    <cfRule type="duplicateValues" dxfId="0" priority="1"/>
  </conditionalFormatting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2024-04-18T11:36:27Z</cp:lastPrinted>
  <dcterms:created xsi:type="dcterms:W3CDTF">2024-04-09T04:55:40Z</dcterms:created>
  <dcterms:modified xsi:type="dcterms:W3CDTF">2024-04-25T11:35:18Z</dcterms:modified>
</cp:coreProperties>
</file>