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Consignment!$A$3:$O$28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25" i="1" l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I4" i="1"/>
  <c r="H4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K24" i="1" l="1"/>
</calcChain>
</file>

<file path=xl/sharedStrings.xml><?xml version="1.0" encoding="utf-8"?>
<sst xmlns="http://schemas.openxmlformats.org/spreadsheetml/2006/main" count="122" uniqueCount="85">
  <si>
    <t>BATTERY</t>
  </si>
  <si>
    <t>SL</t>
  </si>
  <si>
    <t>DATE</t>
  </si>
  <si>
    <t>LR NO</t>
  </si>
  <si>
    <t>INV NO</t>
  </si>
  <si>
    <t>FROM</t>
  </si>
  <si>
    <t>CASE</t>
  </si>
  <si>
    <t>JAJPUR ROAD</t>
  </si>
  <si>
    <t>DHENKANAL</t>
  </si>
  <si>
    <t>JARKA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</si>
  <si>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</si>
  <si>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</si>
  <si>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</si>
  <si>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</si>
  <si>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</si>
  <si>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</si>
  <si>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</si>
  <si>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</si>
  <si>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</si>
  <si>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BRAHMAGIRI</t>
  </si>
  <si>
    <t>Invoice
PRAGATI LOGISTICS,
SAMANTA SAHI KHUNTIA LANE,8984191006
GST :21AGHPB9356M1Z9</t>
  </si>
  <si>
    <t>PATTAMUNDAI</t>
  </si>
  <si>
    <t>KAKATPUR</t>
  </si>
  <si>
    <t>CHANDIKHOL</t>
  </si>
  <si>
    <t xml:space="preserve">To, 
ORISSA SALES NETWORK  PRIVATE LIMITED
Address: HOLDING NO.204, WARD NO.20 
FRIENDS COLONY CANAL ROAD 753001 CUTTACK,9437013276
GST No:21AAACO8835E1ZP
</t>
  </si>
  <si>
    <t>Declaration � Kindly verify and confirm before 20/01/2026</t>
  </si>
  <si>
    <t>01/12/2025</t>
  </si>
  <si>
    <t>PL/DO/12910</t>
  </si>
  <si>
    <t>4414</t>
  </si>
  <si>
    <t>BALICHANDRAPUR</t>
  </si>
  <si>
    <t>03/12/2025</t>
  </si>
  <si>
    <t>PL/DO/12991</t>
  </si>
  <si>
    <t>4446</t>
  </si>
  <si>
    <t>PL/DO/13013</t>
  </si>
  <si>
    <t>4465</t>
  </si>
  <si>
    <t>05/12/2025</t>
  </si>
  <si>
    <t>PL/DO/13089</t>
  </si>
  <si>
    <t>4489</t>
  </si>
  <si>
    <t>PL/DO/13092</t>
  </si>
  <si>
    <t>4485</t>
  </si>
  <si>
    <t>PL/DO/13114</t>
  </si>
  <si>
    <t>4509</t>
  </si>
  <si>
    <t>08/12/2025</t>
  </si>
  <si>
    <t>PL/DO/13231</t>
  </si>
  <si>
    <t>4508</t>
  </si>
  <si>
    <t>PL/DO/13233</t>
  </si>
  <si>
    <t>4499</t>
  </si>
  <si>
    <t>PL/DO/13240</t>
  </si>
  <si>
    <t>4531</t>
  </si>
  <si>
    <t>PL/DO/13288</t>
  </si>
  <si>
    <t>4525</t>
  </si>
  <si>
    <t>RAHAMA</t>
  </si>
  <si>
    <t>09/12/2025</t>
  </si>
  <si>
    <t>PL/DO/13268</t>
  </si>
  <si>
    <t>4573</t>
  </si>
  <si>
    <t>PL/DO/13279</t>
  </si>
  <si>
    <t>4545</t>
  </si>
  <si>
    <t>TANGI</t>
  </si>
  <si>
    <t>PL/DO/13353</t>
  </si>
  <si>
    <t>4546</t>
  </si>
  <si>
    <t>10/12/2025</t>
  </si>
  <si>
    <t>PL/JA/15716</t>
  </si>
  <si>
    <t>4526</t>
  </si>
  <si>
    <t>PL/MA/09440</t>
  </si>
  <si>
    <t>4591</t>
  </si>
  <si>
    <t>ANGUL</t>
  </si>
  <si>
    <t>11/12/2025</t>
  </si>
  <si>
    <t>PL/DO/13373</t>
  </si>
  <si>
    <t>4606</t>
  </si>
  <si>
    <t>12/12/2025</t>
  </si>
  <si>
    <t>PL/DO/13423</t>
  </si>
  <si>
    <t>4633</t>
  </si>
  <si>
    <t>NIMAPARA</t>
  </si>
  <si>
    <t>PL/DO/13425</t>
  </si>
  <si>
    <t>4637</t>
  </si>
  <si>
    <t>BALIKUDA</t>
  </si>
  <si>
    <t>19/12/2025</t>
  </si>
  <si>
    <t>PL/DO/13692</t>
  </si>
  <si>
    <t>4718</t>
  </si>
  <si>
    <t>PIPILI</t>
  </si>
  <si>
    <t>24/12/2025</t>
  </si>
  <si>
    <t>PL/DO/13886</t>
  </si>
  <si>
    <t>4853</t>
  </si>
  <si>
    <t>(RUPEES ELEVEN THOUSAND FIVE HUNDRED NINETY TWO ONLY)</t>
  </si>
  <si>
    <t>Bill Date: 31/12/2025
Bill NO :  23651
Total Amount: 11592.00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</si>
</sst>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0" xfId="0" applyNumberFormat="1" applyFont="1"/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2" fillId="0" borderId="10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4" xfId="0" applyNumberFormat="1" applyFont="1" applyBorder="1"/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2" fontId="0" fillId="0" borderId="26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27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0" fontId="0" fillId="0" borderId="28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447674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81524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PRV / RATE /CS</v>
          </cell>
          <cell r="E3" t="str">
            <v>PRV RATE/CS</v>
          </cell>
          <cell r="F3" t="str">
            <v>NEW RATE / CS</v>
          </cell>
        </row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  <row r="206">
          <cell r="C206" t="str">
            <v>KANKADAJODI</v>
          </cell>
          <cell r="F206">
            <v>80</v>
          </cell>
        </row>
        <row r="207">
          <cell r="C207" t="str">
            <v>BIRANILAKANTHAPUR</v>
          </cell>
          <cell r="F207">
            <v>83</v>
          </cell>
        </row>
        <row r="208">
          <cell r="C208" t="str">
            <v>KALAPATHAR</v>
          </cell>
          <cell r="F208">
            <v>80</v>
          </cell>
          <cell r="G208">
            <v>135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3" workbookViewId="0">
      <selection activeCell="P25" sqref="P25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81" customHeight="1" thickBot="1">
      <c r="A1" s="23"/>
      <c r="B1" s="24"/>
      <c r="C1" s="24"/>
      <c r="D1" s="24"/>
      <c r="E1" s="24"/>
      <c r="F1" s="24"/>
      <c r="G1" s="24"/>
      <c r="H1" s="25"/>
      <c r="I1" s="26" t="s">
        <v>20</v>
      </c>
      <c r="J1" s="27"/>
      <c r="K1" s="27"/>
      <c r="L1" s="28"/>
    </row>
    <row r="2" spans="1:15" s="1" customFormat="1" ht="83.25" customHeight="1" thickBot="1">
      <c r="A2" s="29" t="s">
        <v>24</v>
      </c>
      <c r="B2" s="24"/>
      <c r="C2" s="24"/>
      <c r="D2" s="24"/>
      <c r="E2" s="24"/>
      <c r="F2" s="24"/>
      <c r="G2" s="24"/>
      <c r="H2" s="25"/>
      <c r="I2" s="26" t="s">
        <v>84</v>
      </c>
      <c r="J2" s="27"/>
      <c r="K2" s="27"/>
      <c r="L2" s="28"/>
      <c r="M2" s="2"/>
      <c r="N2" s="2"/>
      <c r="O2" s="2"/>
    </row>
    <row r="3" spans="1:15" s="3" customFormat="1" ht="17.100000000000001" customHeight="1" thickBot="1">
      <c r="A3" s="30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16</v>
      </c>
      <c r="G3" s="31" t="s">
        <v>6</v>
      </c>
      <c r="H3" s="32" t="s">
        <v>11</v>
      </c>
      <c r="I3" s="32" t="s">
        <v>12</v>
      </c>
      <c r="J3" s="32" t="s">
        <v>13</v>
      </c>
      <c r="K3" s="32" t="s">
        <v>14</v>
      </c>
      <c r="L3" s="33" t="s">
        <v>15</v>
      </c>
    </row>
    <row r="4" spans="1:15" ht="17.100000000000001" customHeight="1">
      <c r="A4" s="8">
        <v>1</v>
      </c>
      <c r="B4" s="9" t="s">
        <v>26</v>
      </c>
      <c r="C4" s="9" t="s">
        <v>27</v>
      </c>
      <c r="D4" s="9" t="s">
        <v>28</v>
      </c>
      <c r="E4" s="9" t="s">
        <v>10</v>
      </c>
      <c r="F4" s="9" t="s">
        <v>29</v>
      </c>
      <c r="G4" s="9">
        <v>6</v>
      </c>
      <c r="H4" s="10">
        <f>VLOOKUP(F4,'[1]ORISSA SALES NETWORK'!$C$4:$G$211,5,FALSE)</f>
        <v>140</v>
      </c>
      <c r="I4" s="10">
        <f>G4*10</f>
        <v>60</v>
      </c>
      <c r="J4" s="10">
        <v>20</v>
      </c>
      <c r="K4" s="10">
        <f>G4*H4+I4+J4</f>
        <v>920</v>
      </c>
      <c r="L4" s="11" t="s">
        <v>0</v>
      </c>
    </row>
    <row r="5" spans="1:15" ht="17.100000000000001" customHeight="1">
      <c r="A5" s="12">
        <f>A4+1</f>
        <v>2</v>
      </c>
      <c r="B5" s="4" t="s">
        <v>30</v>
      </c>
      <c r="C5" s="4" t="s">
        <v>31</v>
      </c>
      <c r="D5" s="4" t="s">
        <v>32</v>
      </c>
      <c r="E5" s="4" t="s">
        <v>10</v>
      </c>
      <c r="F5" s="4" t="s">
        <v>23</v>
      </c>
      <c r="G5" s="4">
        <v>5</v>
      </c>
      <c r="H5" s="5">
        <f>VLOOKUP(F5,'[1]ORISSA SALES NETWORK'!$C$3:$F$212,4,FALSE)</f>
        <v>68</v>
      </c>
      <c r="I5" s="5">
        <f>G5*6</f>
        <v>30</v>
      </c>
      <c r="J5" s="5">
        <v>20</v>
      </c>
      <c r="K5" s="5">
        <f>G5*H5+I5+J5</f>
        <v>390</v>
      </c>
      <c r="L5" s="13"/>
    </row>
    <row r="6" spans="1:15" ht="17.100000000000001" customHeight="1">
      <c r="A6" s="12">
        <f t="shared" ref="A6:A23" si="0">A5+1</f>
        <v>3</v>
      </c>
      <c r="B6" s="4" t="s">
        <v>30</v>
      </c>
      <c r="C6" s="4" t="s">
        <v>33</v>
      </c>
      <c r="D6" s="4" t="s">
        <v>34</v>
      </c>
      <c r="E6" s="4" t="s">
        <v>10</v>
      </c>
      <c r="F6" s="4" t="s">
        <v>22</v>
      </c>
      <c r="G6" s="4">
        <v>13</v>
      </c>
      <c r="H6" s="5">
        <f>VLOOKUP(F6,'[1]ORISSA SALES NETWORK'!$C$3:$F$212,4,FALSE)</f>
        <v>79</v>
      </c>
      <c r="I6" s="5">
        <f>G6*6</f>
        <v>78</v>
      </c>
      <c r="J6" s="5">
        <v>20</v>
      </c>
      <c r="K6" s="5">
        <f>G6*H6+I6+J6</f>
        <v>1125</v>
      </c>
      <c r="L6" s="13"/>
    </row>
    <row r="7" spans="1:15" ht="17.100000000000001" customHeight="1">
      <c r="A7" s="12">
        <f t="shared" si="0"/>
        <v>4</v>
      </c>
      <c r="B7" s="4" t="s">
        <v>35</v>
      </c>
      <c r="C7" s="4" t="s">
        <v>36</v>
      </c>
      <c r="D7" s="4" t="s">
        <v>37</v>
      </c>
      <c r="E7" s="4" t="s">
        <v>10</v>
      </c>
      <c r="F7" s="4" t="s">
        <v>23</v>
      </c>
      <c r="G7" s="4">
        <v>2</v>
      </c>
      <c r="H7" s="5">
        <f>VLOOKUP(F7,'[1]ORISSA SALES NETWORK'!$C$3:$F$212,4,FALSE)</f>
        <v>68</v>
      </c>
      <c r="I7" s="5">
        <f>G7*6</f>
        <v>12</v>
      </c>
      <c r="J7" s="5">
        <v>20</v>
      </c>
      <c r="K7" s="5">
        <f>G7*H7+I7+J7</f>
        <v>168</v>
      </c>
      <c r="L7" s="13"/>
    </row>
    <row r="8" spans="1:15" ht="17.100000000000001" customHeight="1">
      <c r="A8" s="12">
        <f t="shared" si="0"/>
        <v>5</v>
      </c>
      <c r="B8" s="4" t="s">
        <v>35</v>
      </c>
      <c r="C8" s="4" t="s">
        <v>38</v>
      </c>
      <c r="D8" s="4" t="s">
        <v>39</v>
      </c>
      <c r="E8" s="4" t="s">
        <v>10</v>
      </c>
      <c r="F8" s="4" t="s">
        <v>21</v>
      </c>
      <c r="G8" s="4">
        <v>9</v>
      </c>
      <c r="H8" s="5">
        <f>VLOOKUP(F8,'[1]ORISSA SALES NETWORK'!$C$3:$F$212,4,FALSE)</f>
        <v>73.5</v>
      </c>
      <c r="I8" s="5">
        <f>G8*6</f>
        <v>54</v>
      </c>
      <c r="J8" s="5">
        <v>20</v>
      </c>
      <c r="K8" s="5">
        <f>G8*H8+I8+J8</f>
        <v>735.5</v>
      </c>
      <c r="L8" s="13"/>
    </row>
    <row r="9" spans="1:15" s="6" customFormat="1" ht="17.100000000000001" customHeight="1">
      <c r="A9" s="12">
        <f t="shared" si="0"/>
        <v>6</v>
      </c>
      <c r="B9" s="4" t="s">
        <v>35</v>
      </c>
      <c r="C9" s="4" t="s">
        <v>40</v>
      </c>
      <c r="D9" s="4" t="s">
        <v>41</v>
      </c>
      <c r="E9" s="4" t="s">
        <v>10</v>
      </c>
      <c r="F9" s="4" t="s">
        <v>9</v>
      </c>
      <c r="G9" s="4">
        <v>4</v>
      </c>
      <c r="H9" s="5">
        <f>VLOOKUP(F9,'[1]ORISSA SALES NETWORK'!$C$4:$G$211,5,FALSE)</f>
        <v>116</v>
      </c>
      <c r="I9" s="5">
        <f>G9*10</f>
        <v>40</v>
      </c>
      <c r="J9" s="5">
        <v>20</v>
      </c>
      <c r="K9" s="5">
        <f>G9*H9+I9+J9</f>
        <v>524</v>
      </c>
      <c r="L9" s="13" t="s">
        <v>0</v>
      </c>
    </row>
    <row r="10" spans="1:15" s="6" customFormat="1" ht="17.100000000000001" customHeight="1">
      <c r="A10" s="12">
        <f t="shared" si="0"/>
        <v>7</v>
      </c>
      <c r="B10" s="4" t="s">
        <v>42</v>
      </c>
      <c r="C10" s="4" t="s">
        <v>43</v>
      </c>
      <c r="D10" s="4" t="s">
        <v>44</v>
      </c>
      <c r="E10" s="4" t="s">
        <v>10</v>
      </c>
      <c r="F10" s="4" t="s">
        <v>8</v>
      </c>
      <c r="G10" s="4">
        <v>5</v>
      </c>
      <c r="H10" s="5">
        <f>VLOOKUP(F10,'[1]ORISSA SALES NETWORK'!$C$3:$F$212,4,FALSE)</f>
        <v>68</v>
      </c>
      <c r="I10" s="5">
        <f>G10*6</f>
        <v>30</v>
      </c>
      <c r="J10" s="5">
        <v>20</v>
      </c>
      <c r="K10" s="5">
        <f>G10*H10+I10+J10</f>
        <v>390</v>
      </c>
      <c r="L10" s="13"/>
    </row>
    <row r="11" spans="1:15" s="6" customFormat="1" ht="17.100000000000001" customHeight="1">
      <c r="A11" s="12">
        <f t="shared" si="0"/>
        <v>8</v>
      </c>
      <c r="B11" s="4" t="s">
        <v>42</v>
      </c>
      <c r="C11" s="4" t="s">
        <v>45</v>
      </c>
      <c r="D11" s="4" t="s">
        <v>46</v>
      </c>
      <c r="E11" s="4" t="s">
        <v>10</v>
      </c>
      <c r="F11" s="4" t="s">
        <v>8</v>
      </c>
      <c r="G11" s="4">
        <v>2</v>
      </c>
      <c r="H11" s="5">
        <f>VLOOKUP(F11,'[1]ORISSA SALES NETWORK'!$C$3:$F$212,4,FALSE)</f>
        <v>68</v>
      </c>
      <c r="I11" s="5">
        <f>G11*6</f>
        <v>12</v>
      </c>
      <c r="J11" s="5">
        <v>20</v>
      </c>
      <c r="K11" s="5">
        <f>G11*H11+I11+J11</f>
        <v>168</v>
      </c>
      <c r="L11" s="13"/>
    </row>
    <row r="12" spans="1:15" s="6" customFormat="1" ht="17.100000000000001" customHeight="1">
      <c r="A12" s="12">
        <f t="shared" si="0"/>
        <v>9</v>
      </c>
      <c r="B12" s="4" t="s">
        <v>42</v>
      </c>
      <c r="C12" s="4" t="s">
        <v>47</v>
      </c>
      <c r="D12" s="4" t="s">
        <v>48</v>
      </c>
      <c r="E12" s="4" t="s">
        <v>10</v>
      </c>
      <c r="F12" s="4" t="s">
        <v>19</v>
      </c>
      <c r="G12" s="4">
        <v>11</v>
      </c>
      <c r="H12" s="5">
        <f>VLOOKUP(F12,'[1]ORISSA SALES NETWORK'!$C$3:$F$212,4,FALSE)</f>
        <v>80</v>
      </c>
      <c r="I12" s="5">
        <f>G12*6</f>
        <v>66</v>
      </c>
      <c r="J12" s="5">
        <v>20</v>
      </c>
      <c r="K12" s="5">
        <f>G12*H12+I12+J12</f>
        <v>966</v>
      </c>
      <c r="L12" s="13"/>
    </row>
    <row r="13" spans="1:15" s="6" customFormat="1" ht="17.100000000000001" customHeight="1">
      <c r="A13" s="12">
        <f t="shared" si="0"/>
        <v>10</v>
      </c>
      <c r="B13" s="4" t="s">
        <v>42</v>
      </c>
      <c r="C13" s="4" t="s">
        <v>49</v>
      </c>
      <c r="D13" s="4" t="s">
        <v>50</v>
      </c>
      <c r="E13" s="4" t="s">
        <v>10</v>
      </c>
      <c r="F13" s="4" t="s">
        <v>51</v>
      </c>
      <c r="G13" s="4">
        <v>4</v>
      </c>
      <c r="H13" s="5">
        <f>VLOOKUP(F13,'[1]ORISSA SALES NETWORK'!$C$3:$F$212,4,FALSE)</f>
        <v>68</v>
      </c>
      <c r="I13" s="5">
        <f>G13*6</f>
        <v>24</v>
      </c>
      <c r="J13" s="5">
        <v>20</v>
      </c>
      <c r="K13" s="5">
        <f>G13*H13+I13+J13</f>
        <v>316</v>
      </c>
      <c r="L13" s="13"/>
    </row>
    <row r="14" spans="1:15" s="6" customFormat="1" ht="17.100000000000001" customHeight="1">
      <c r="A14" s="12">
        <f t="shared" si="0"/>
        <v>11</v>
      </c>
      <c r="B14" s="4" t="s">
        <v>52</v>
      </c>
      <c r="C14" s="4" t="s">
        <v>53</v>
      </c>
      <c r="D14" s="4" t="s">
        <v>54</v>
      </c>
      <c r="E14" s="4" t="s">
        <v>10</v>
      </c>
      <c r="F14" s="4" t="s">
        <v>7</v>
      </c>
      <c r="G14" s="4">
        <v>12</v>
      </c>
      <c r="H14" s="5">
        <f>VLOOKUP(F14,'[1]ORISSA SALES NETWORK'!$C$4:$G$211,5,FALSE)</f>
        <v>116</v>
      </c>
      <c r="I14" s="5">
        <f>G14*10</f>
        <v>120</v>
      </c>
      <c r="J14" s="5">
        <v>20</v>
      </c>
      <c r="K14" s="5">
        <f>G14*H14+I14+J14</f>
        <v>1532</v>
      </c>
      <c r="L14" s="13" t="s">
        <v>0</v>
      </c>
    </row>
    <row r="15" spans="1:15" s="6" customFormat="1" ht="17.100000000000001" customHeight="1">
      <c r="A15" s="12">
        <f t="shared" si="0"/>
        <v>12</v>
      </c>
      <c r="B15" s="4" t="s">
        <v>52</v>
      </c>
      <c r="C15" s="4" t="s">
        <v>55</v>
      </c>
      <c r="D15" s="4" t="s">
        <v>56</v>
      </c>
      <c r="E15" s="4" t="s">
        <v>10</v>
      </c>
      <c r="F15" s="4" t="s">
        <v>57</v>
      </c>
      <c r="G15" s="4">
        <v>6</v>
      </c>
      <c r="H15" s="5">
        <f>VLOOKUP(F15,'[1]ORISSA SALES NETWORK'!$C$3:$F$212,4,FALSE)</f>
        <v>68</v>
      </c>
      <c r="I15" s="5">
        <f>G15*6</f>
        <v>36</v>
      </c>
      <c r="J15" s="5">
        <v>20</v>
      </c>
      <c r="K15" s="5">
        <f>G15*H15+I15+J15</f>
        <v>464</v>
      </c>
      <c r="L15" s="13"/>
    </row>
    <row r="16" spans="1:15" s="6" customFormat="1" ht="17.100000000000001" customHeight="1">
      <c r="A16" s="12">
        <f t="shared" si="0"/>
        <v>13</v>
      </c>
      <c r="B16" s="4" t="s">
        <v>52</v>
      </c>
      <c r="C16" s="4" t="s">
        <v>58</v>
      </c>
      <c r="D16" s="4" t="s">
        <v>59</v>
      </c>
      <c r="E16" s="4" t="s">
        <v>10</v>
      </c>
      <c r="F16" s="4" t="s">
        <v>19</v>
      </c>
      <c r="G16" s="4">
        <v>6</v>
      </c>
      <c r="H16" s="5">
        <f>VLOOKUP(F16,'[1]ORISSA SALES NETWORK'!$C$3:$F$212,4,FALSE)</f>
        <v>80</v>
      </c>
      <c r="I16" s="5">
        <f>G16*6</f>
        <v>36</v>
      </c>
      <c r="J16" s="5">
        <v>20</v>
      </c>
      <c r="K16" s="5">
        <f>G16*H16+I16+J16</f>
        <v>536</v>
      </c>
      <c r="L16" s="13"/>
    </row>
    <row r="17" spans="1:12" s="6" customFormat="1" ht="17.100000000000001" customHeight="1">
      <c r="A17" s="12">
        <f t="shared" si="0"/>
        <v>14</v>
      </c>
      <c r="B17" s="4" t="s">
        <v>60</v>
      </c>
      <c r="C17" s="4" t="s">
        <v>61</v>
      </c>
      <c r="D17" s="4" t="s">
        <v>62</v>
      </c>
      <c r="E17" s="4" t="s">
        <v>10</v>
      </c>
      <c r="F17" s="4" t="s">
        <v>7</v>
      </c>
      <c r="G17" s="4">
        <v>9</v>
      </c>
      <c r="H17" s="5">
        <f>VLOOKUP(F17,'[1]ORISSA SALES NETWORK'!$C$3:$F$212,4,FALSE)</f>
        <v>68</v>
      </c>
      <c r="I17" s="5">
        <f>G17*6</f>
        <v>54</v>
      </c>
      <c r="J17" s="5">
        <v>20</v>
      </c>
      <c r="K17" s="5">
        <f>G17*H17+I17+J17</f>
        <v>686</v>
      </c>
      <c r="L17" s="13"/>
    </row>
    <row r="18" spans="1:12" ht="17.100000000000001" customHeight="1">
      <c r="A18" s="12">
        <f t="shared" si="0"/>
        <v>15</v>
      </c>
      <c r="B18" s="4" t="s">
        <v>60</v>
      </c>
      <c r="C18" s="4" t="s">
        <v>63</v>
      </c>
      <c r="D18" s="4" t="s">
        <v>64</v>
      </c>
      <c r="E18" s="4" t="s">
        <v>10</v>
      </c>
      <c r="F18" s="4" t="s">
        <v>65</v>
      </c>
      <c r="G18" s="4">
        <v>2</v>
      </c>
      <c r="H18" s="5">
        <f>VLOOKUP(F18,'[1]ORISSA SALES NETWORK'!$C$3:$F$212,4,FALSE)</f>
        <v>68</v>
      </c>
      <c r="I18" s="5">
        <f>G18*6</f>
        <v>12</v>
      </c>
      <c r="J18" s="5">
        <v>20</v>
      </c>
      <c r="K18" s="5">
        <f>G18*H18+I18+J18</f>
        <v>168</v>
      </c>
      <c r="L18" s="13"/>
    </row>
    <row r="19" spans="1:12" ht="17.100000000000001" customHeight="1">
      <c r="A19" s="12">
        <f t="shared" si="0"/>
        <v>16</v>
      </c>
      <c r="B19" s="4" t="s">
        <v>66</v>
      </c>
      <c r="C19" s="4" t="s">
        <v>67</v>
      </c>
      <c r="D19" s="4" t="s">
        <v>68</v>
      </c>
      <c r="E19" s="4" t="s">
        <v>10</v>
      </c>
      <c r="F19" s="4" t="s">
        <v>23</v>
      </c>
      <c r="G19" s="4">
        <v>19</v>
      </c>
      <c r="H19" s="5">
        <f>VLOOKUP(F19,'[1]ORISSA SALES NETWORK'!$C$3:$F$212,4,FALSE)</f>
        <v>68</v>
      </c>
      <c r="I19" s="5">
        <f>G19*6</f>
        <v>114</v>
      </c>
      <c r="J19" s="5">
        <v>20</v>
      </c>
      <c r="K19" s="5">
        <f>G19*H19+I19+J19</f>
        <v>1426</v>
      </c>
      <c r="L19" s="13"/>
    </row>
    <row r="20" spans="1:12" ht="17.100000000000001" customHeight="1">
      <c r="A20" s="12">
        <f t="shared" si="0"/>
        <v>17</v>
      </c>
      <c r="B20" s="4" t="s">
        <v>69</v>
      </c>
      <c r="C20" s="4" t="s">
        <v>70</v>
      </c>
      <c r="D20" s="4" t="s">
        <v>71</v>
      </c>
      <c r="E20" s="4" t="s">
        <v>10</v>
      </c>
      <c r="F20" s="4" t="s">
        <v>72</v>
      </c>
      <c r="G20" s="4">
        <v>5</v>
      </c>
      <c r="H20" s="5">
        <f>VLOOKUP(F20,'[1]ORISSA SALES NETWORK'!$C$3:$F$212,4,FALSE)</f>
        <v>68</v>
      </c>
      <c r="I20" s="5">
        <f>G20*6</f>
        <v>30</v>
      </c>
      <c r="J20" s="5">
        <v>20</v>
      </c>
      <c r="K20" s="5">
        <f>G20*H20+I20+J20</f>
        <v>390</v>
      </c>
      <c r="L20" s="13"/>
    </row>
    <row r="21" spans="1:12" ht="17.100000000000001" customHeight="1">
      <c r="A21" s="12">
        <f t="shared" si="0"/>
        <v>18</v>
      </c>
      <c r="B21" s="4" t="s">
        <v>69</v>
      </c>
      <c r="C21" s="4" t="s">
        <v>73</v>
      </c>
      <c r="D21" s="4" t="s">
        <v>74</v>
      </c>
      <c r="E21" s="4" t="s">
        <v>10</v>
      </c>
      <c r="F21" s="4" t="s">
        <v>75</v>
      </c>
      <c r="G21" s="4">
        <v>2</v>
      </c>
      <c r="H21" s="5">
        <f>VLOOKUP(F21,'[1]ORISSA SALES NETWORK'!$C$3:$F$212,4,FALSE)</f>
        <v>80</v>
      </c>
      <c r="I21" s="5">
        <f>G21*6</f>
        <v>12</v>
      </c>
      <c r="J21" s="5">
        <v>20</v>
      </c>
      <c r="K21" s="5">
        <f>G21*H21+I21+J21</f>
        <v>192</v>
      </c>
      <c r="L21" s="13"/>
    </row>
    <row r="22" spans="1:12" ht="17.100000000000001" customHeight="1">
      <c r="A22" s="12">
        <f t="shared" si="0"/>
        <v>19</v>
      </c>
      <c r="B22" s="4" t="s">
        <v>76</v>
      </c>
      <c r="C22" s="4" t="s">
        <v>77</v>
      </c>
      <c r="D22" s="4" t="s">
        <v>78</v>
      </c>
      <c r="E22" s="4" t="s">
        <v>10</v>
      </c>
      <c r="F22" s="4" t="s">
        <v>79</v>
      </c>
      <c r="G22" s="4">
        <v>2</v>
      </c>
      <c r="H22" s="5">
        <f>VLOOKUP(F22,'[1]ORISSA SALES NETWORK'!$C$3:$F$212,4,FALSE)</f>
        <v>73.5</v>
      </c>
      <c r="I22" s="5">
        <f>G22*6</f>
        <v>12</v>
      </c>
      <c r="J22" s="5">
        <v>20</v>
      </c>
      <c r="K22" s="5">
        <f>G22*H22+I22+J22</f>
        <v>179</v>
      </c>
      <c r="L22" s="13"/>
    </row>
    <row r="23" spans="1:12" ht="17.100000000000001" customHeight="1" thickBot="1">
      <c r="A23" s="38">
        <f t="shared" si="0"/>
        <v>20</v>
      </c>
      <c r="B23" s="39" t="s">
        <v>80</v>
      </c>
      <c r="C23" s="39" t="s">
        <v>81</v>
      </c>
      <c r="D23" s="39" t="s">
        <v>82</v>
      </c>
      <c r="E23" s="39" t="s">
        <v>10</v>
      </c>
      <c r="F23" s="39" t="s">
        <v>72</v>
      </c>
      <c r="G23" s="39">
        <v>4</v>
      </c>
      <c r="H23" s="40">
        <f>VLOOKUP(F23,'[1]ORISSA SALES NETWORK'!$C$3:$F$212,4,FALSE)</f>
        <v>68</v>
      </c>
      <c r="I23" s="40">
        <f>G23*6</f>
        <v>24</v>
      </c>
      <c r="J23" s="40">
        <v>20</v>
      </c>
      <c r="K23" s="40">
        <f>G23*H23+I23+J23</f>
        <v>316</v>
      </c>
      <c r="L23" s="44"/>
    </row>
    <row r="24" spans="1:12" ht="17.100000000000001" customHeight="1" thickBot="1">
      <c r="A24" s="41" t="s">
        <v>83</v>
      </c>
      <c r="B24" s="42"/>
      <c r="C24" s="42"/>
      <c r="D24" s="42"/>
      <c r="E24" s="42"/>
      <c r="F24" s="42"/>
      <c r="G24" s="42"/>
      <c r="H24" s="42"/>
      <c r="I24" s="42"/>
      <c r="J24" s="43"/>
      <c r="K24" s="45">
        <f>ROUND(SUM(K4:K23),0)</f>
        <v>11592</v>
      </c>
      <c r="L24" s="46"/>
    </row>
    <row r="25" spans="1:12" ht="17.100000000000001" customHeight="1" thickBot="1">
      <c r="A25" s="34"/>
      <c r="B25" s="35"/>
      <c r="C25" s="35"/>
      <c r="D25" s="35"/>
      <c r="E25" s="35"/>
      <c r="F25" s="35"/>
      <c r="G25" s="7">
        <f>SUM(G4:G23)</f>
        <v>128</v>
      </c>
      <c r="H25" s="36"/>
      <c r="I25" s="36"/>
      <c r="J25" s="36"/>
      <c r="K25" s="36"/>
      <c r="L25" s="37"/>
    </row>
    <row r="26" spans="1:12" s="1" customFormat="1" ht="15" customHeight="1">
      <c r="A26" s="14" t="s">
        <v>17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6"/>
    </row>
    <row r="27" spans="1:12" s="1" customFormat="1" ht="15" customHeight="1" thickBot="1">
      <c r="A27" s="17" t="s">
        <v>25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s="1" customFormat="1" ht="30" customHeight="1" thickBot="1">
      <c r="A28" s="20" t="s">
        <v>18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sortState ref="B2:G43">
    <sortCondition ref="B2:B43"/>
  </sortState>
  <mergeCells count="8">
    <mergeCell ref="A26:L26"/>
    <mergeCell ref="A27:L27"/>
    <mergeCell ref="A28:L28"/>
    <mergeCell ref="A1:H1"/>
    <mergeCell ref="I1:L1"/>
    <mergeCell ref="A2:H2"/>
    <mergeCell ref="I2:L2"/>
    <mergeCell ref="A24:J24"/>
  </mergeCells>
  <conditionalFormatting sqref="C25 C4:C23">
    <cfRule type="duplicateValues" dxfId="1" priority="2"/>
  </conditionalFormatting>
  <conditionalFormatting sqref="D25 D4:D23">
    <cfRule type="duplicateValues" dxfId="0" priority="1"/>
  </conditionalFormatting>
  <pageMargins left="0.31496062992125984" right="0.19685039370078741" top="0.67" bottom="0.7" header="0.39" footer="0.4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2025-12-17T08:42:58Z</cp:lastPrinted>
  <dcterms:created xsi:type="dcterms:W3CDTF">2025-09-11T10:38:03Z</dcterms:created>
  <dcterms:modified xsi:type="dcterms:W3CDTF">2026-01-13T11:59:19Z</dcterms:modified>
</cp:coreProperties>
</file>