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Invoice!$B$4:$M$40</definedName>
    <definedName name="_xlnm._FilterDatabase" localSheetId="1" hidden="1">Sheet1!$A$2:$L$2</definedName>
    <definedName name="_xlnm.Print_Titles" localSheetId="0">Invoice!$3:$4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I38" i="1" l="1"/>
  <c r="H38" i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M7" i="1"/>
  <c r="K7" i="1"/>
  <c r="M6" i="1"/>
  <c r="K6" i="1"/>
  <c r="M5" i="1"/>
  <c r="K5" i="1"/>
  <c r="M37" i="1" l="1"/>
  <c r="G56" i="2" l="1"/>
  <c r="H56" i="2"/>
  <c r="H57" i="2" s="1"/>
  <c r="K56" i="2"/>
  <c r="K57" i="2" s="1"/>
  <c r="G52" i="2"/>
  <c r="H52" i="2"/>
  <c r="K52" i="2"/>
  <c r="G49" i="2"/>
  <c r="H49" i="2"/>
  <c r="K49" i="2"/>
  <c r="G47" i="2"/>
  <c r="H47" i="2"/>
  <c r="K47" i="2"/>
  <c r="G45" i="2"/>
  <c r="H45" i="2"/>
  <c r="K45" i="2"/>
  <c r="G43" i="2"/>
  <c r="H43" i="2"/>
  <c r="K43" i="2"/>
  <c r="G40" i="2"/>
  <c r="G57" i="2" s="1"/>
  <c r="H40" i="2"/>
  <c r="K40" i="2"/>
  <c r="G32" i="2"/>
  <c r="H32" i="2"/>
  <c r="J32" i="2"/>
  <c r="K32" i="2"/>
  <c r="L32" i="2"/>
  <c r="G30" i="2"/>
  <c r="H30" i="2"/>
  <c r="K30" i="2"/>
  <c r="G26" i="2"/>
  <c r="H26" i="2"/>
  <c r="K26" i="2"/>
  <c r="G21" i="2"/>
  <c r="H21" i="2"/>
  <c r="K21" i="2"/>
  <c r="G19" i="2"/>
  <c r="H19" i="2"/>
  <c r="K19" i="2"/>
  <c r="K16" i="2"/>
  <c r="K12" i="2"/>
  <c r="K5" i="2"/>
  <c r="H16" i="2"/>
  <c r="G16" i="2"/>
  <c r="G12" i="2"/>
  <c r="H12" i="2"/>
  <c r="G5" i="2"/>
  <c r="H5" i="2"/>
  <c r="L55" i="2"/>
  <c r="J55" i="2"/>
  <c r="J54" i="2"/>
  <c r="I54" i="2"/>
  <c r="J53" i="2"/>
  <c r="J56" i="2" s="1"/>
  <c r="I53" i="2"/>
  <c r="L51" i="2"/>
  <c r="J51" i="2"/>
  <c r="J50" i="2"/>
  <c r="J52" i="2" s="1"/>
  <c r="I50" i="2"/>
  <c r="J48" i="2"/>
  <c r="J49" i="2" s="1"/>
  <c r="I48" i="2"/>
  <c r="J46" i="2"/>
  <c r="J47" i="2" s="1"/>
  <c r="I46" i="2"/>
  <c r="J44" i="2"/>
  <c r="J45" i="2" s="1"/>
  <c r="I44" i="2"/>
  <c r="J42" i="2"/>
  <c r="L42" i="2" s="1"/>
  <c r="J41" i="2"/>
  <c r="L41" i="2" s="1"/>
  <c r="L43" i="2" s="1"/>
  <c r="J39" i="2"/>
  <c r="L39" i="2" s="1"/>
  <c r="J38" i="2"/>
  <c r="L38" i="2" s="1"/>
  <c r="J37" i="2"/>
  <c r="I37" i="2"/>
  <c r="J36" i="2"/>
  <c r="I36" i="2"/>
  <c r="J35" i="2"/>
  <c r="L35" i="2" s="1"/>
  <c r="J34" i="2"/>
  <c r="I34" i="2"/>
  <c r="L34" i="2" s="1"/>
  <c r="J33" i="2"/>
  <c r="I33" i="2"/>
  <c r="L33" i="2" s="1"/>
  <c r="J31" i="2"/>
  <c r="L31" i="2" s="1"/>
  <c r="J29" i="2"/>
  <c r="I29" i="2"/>
  <c r="J28" i="2"/>
  <c r="I28" i="2"/>
  <c r="J27" i="2"/>
  <c r="J30" i="2" s="1"/>
  <c r="I27" i="2"/>
  <c r="J25" i="2"/>
  <c r="I25" i="2"/>
  <c r="J24" i="2"/>
  <c r="I24" i="2"/>
  <c r="J23" i="2"/>
  <c r="I23" i="2"/>
  <c r="J22" i="2"/>
  <c r="J26" i="2" s="1"/>
  <c r="I22" i="2"/>
  <c r="J20" i="2"/>
  <c r="J21" i="2" s="1"/>
  <c r="I20" i="2"/>
  <c r="J18" i="2"/>
  <c r="I18" i="2"/>
  <c r="J17" i="2"/>
  <c r="L17" i="2" s="1"/>
  <c r="J15" i="2"/>
  <c r="I15" i="2"/>
  <c r="L15" i="2" s="1"/>
  <c r="J14" i="2"/>
  <c r="L14" i="2" s="1"/>
  <c r="J13" i="2"/>
  <c r="L13" i="2" s="1"/>
  <c r="J11" i="2"/>
  <c r="L11" i="2" s="1"/>
  <c r="J10" i="2"/>
  <c r="L10" i="2" s="1"/>
  <c r="J9" i="2"/>
  <c r="L9" i="2" s="1"/>
  <c r="J8" i="2"/>
  <c r="I8" i="2"/>
  <c r="J7" i="2"/>
  <c r="I7" i="2"/>
  <c r="J6" i="2"/>
  <c r="L6" i="2" s="1"/>
  <c r="J4" i="2"/>
  <c r="L4" i="2" s="1"/>
  <c r="J3" i="2"/>
  <c r="L3" i="2" s="1"/>
  <c r="L5" i="2" s="1"/>
  <c r="L16" i="2" l="1"/>
  <c r="J5" i="2"/>
  <c r="J16" i="2"/>
  <c r="J40" i="2"/>
  <c r="L7" i="2"/>
  <c r="L8" i="2"/>
  <c r="L18" i="2"/>
  <c r="L19" i="2" s="1"/>
  <c r="L20" i="2"/>
  <c r="L21" i="2" s="1"/>
  <c r="L22" i="2"/>
  <c r="L23" i="2"/>
  <c r="L24" i="2"/>
  <c r="L25" i="2"/>
  <c r="L27" i="2"/>
  <c r="L28" i="2"/>
  <c r="L29" i="2"/>
  <c r="L36" i="2"/>
  <c r="L37" i="2"/>
  <c r="L40" i="2" s="1"/>
  <c r="L44" i="2"/>
  <c r="L45" i="2" s="1"/>
  <c r="L46" i="2"/>
  <c r="L47" i="2" s="1"/>
  <c r="L48" i="2"/>
  <c r="L49" i="2" s="1"/>
  <c r="L50" i="2"/>
  <c r="L52" i="2" s="1"/>
  <c r="L53" i="2"/>
  <c r="L54" i="2"/>
  <c r="J12" i="2"/>
  <c r="J19" i="2"/>
  <c r="J43" i="2"/>
  <c r="J57" i="2" s="1"/>
  <c r="L30" i="2"/>
  <c r="L56" i="2" l="1"/>
  <c r="L26" i="2"/>
  <c r="L12" i="2"/>
  <c r="L57" i="2"/>
</calcChain>
</file>

<file path=xl/sharedStrings.xml><?xml version="1.0" encoding="utf-8"?>
<sst xmlns="http://schemas.openxmlformats.org/spreadsheetml/2006/main" count="420" uniqueCount="239">
  <si>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</si>
  <si>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</si>
  <si>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</si>
  <si>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</si>
  <si>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</si>
  <si>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</si>
  <si>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</si>
  <si>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</si>
  <si>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</si>
  <si>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</si>
  <si>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</si>
  <si>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</si>
  <si>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</si>
  <si>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</si>
  <si>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</si>
  <si>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</si>
  <si>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</si>
  <si>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</si>
  <si>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</si>
  <si>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</si>
  <si>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</si>
  <si>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</si>
  <si>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</si>
  <si>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</si>
  <si>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</si>
  <si>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</si>
  <si>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</si>
  <si>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</si>
  <si>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</si>
  <si>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</si>
  <si>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</si>
  <si>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</si>
  <si>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</si>
  <si>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</si>
  <si>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</si>
  <si>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</si>
  <si>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</si>
  <si>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</si>
  <si>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</si>
  <si>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</si>
  <si>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</si>
  <si>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</si>
  <si>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</si>
  <si>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</si>
  <si>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</si>
  <si>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</si>
  <si>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</si>
  <si>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</si>
  <si>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</si>
  <si>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</si>
  <si>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</si>
  <si>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</si>
  <si>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</si>
  <si>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</si>
  <si>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</si>
  <si>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</si>
  <si>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</si>
  <si>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</si>
  <si>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</si>
  <si>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</si>
  <si>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</si>
  <si>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</si>
  <si>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</si>
  <si>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</si>
  <si>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</si>
  <si>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</si>
  <si>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</si>
  <si>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</si>
  <si>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</si>
  <si>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</si>
  <si>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</si>
  <si>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</si>
  <si>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</si>
  <si>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</si>
  <si>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</si>
  <si>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</si>
  <si>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</si>
  <si>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</si>
  <si>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</si>
  <si>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</si>
  <si>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</si>
  <si>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</si>
  <si>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</si>
  <si>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</si>
  <si>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</si>
  <si>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</si>
  <si>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</si>
  <si>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</si>
  <si>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</si>
  <si>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</si>
  <si>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</si>
  <si>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</si>
  <si>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</si>
  <si>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</si>
  <si>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</si>
  <si>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</si>
  <si>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</si>
  <si>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</si>
  <si>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</si>
  <si>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</si>
  <si>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</si>
  <si>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</si>
  <si>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</si>
  <si>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</si>
  <si>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</si>
  <si>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</si>
  <si>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</si>
  <si>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</si>
  <si>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</si>
  <si>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</si>
  <si>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</si>
  <si>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</si>
  <si>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</si>
  <si>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</si>
  <si>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</si>
  <si>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</si>
  <si>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</si>
  <si>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</si>
  <si>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</si>
  <si>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</si>
  <si>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</si>
  <si>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</si>
  <si>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</si>
  <si>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</si>
  <si>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</si>
  <si>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</si>
  <si>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>JAGATSINGHPUR</t>
  </si>
  <si>
    <t>KUNDRA</t>
  </si>
  <si>
    <t>KUAMARA</t>
  </si>
  <si>
    <t>Thanking you for your business.
PRAGATI LOGISTICS</t>
  </si>
  <si>
    <t>JALESWAR</t>
  </si>
  <si>
    <t>BHUBANESWAR</t>
  </si>
  <si>
    <t>ROURKELA</t>
  </si>
  <si>
    <t>Kindly, verify &amp; confirm within 7 days, else GST will be filed by 20th JULY, 2025.
GST to be paid by Consignor under Reverse Charge Mechanism(RCM) as per GST.</t>
  </si>
  <si>
    <t>PARTY NAME</t>
  </si>
  <si>
    <t>02/6/2025</t>
  </si>
  <si>
    <t>PL/JA/04436</t>
  </si>
  <si>
    <t>92/93</t>
  </si>
  <si>
    <t>KAMATA BORIGUMA</t>
  </si>
  <si>
    <t>DHANALAXMI ENTERPRISES</t>
  </si>
  <si>
    <t>07/6/2025</t>
  </si>
  <si>
    <t>PL/JA/04871</t>
  </si>
  <si>
    <t>KAMAKHYANAGAR</t>
  </si>
  <si>
    <t>MAHIMA MOTORS</t>
  </si>
  <si>
    <t>09/6/2025</t>
  </si>
  <si>
    <t>PL/JA/04907</t>
  </si>
  <si>
    <t>LAXMI NRUSINGHNATH IRON AND HARDWARE</t>
  </si>
  <si>
    <t>PL/JA/04918</t>
  </si>
  <si>
    <t>98</t>
  </si>
  <si>
    <t>RATH PAINTS</t>
  </si>
  <si>
    <t>PL/JA/04919</t>
  </si>
  <si>
    <t>100</t>
  </si>
  <si>
    <t>ASKA</t>
  </si>
  <si>
    <t>NEW BALAJI ENTERPRISE</t>
  </si>
  <si>
    <t>PL/JA/04932</t>
  </si>
  <si>
    <t>SHREE KRISHNA COLOURS</t>
  </si>
  <si>
    <t>PL/JA/04951</t>
  </si>
  <si>
    <t>B K AGENCIES JEYPORE</t>
  </si>
  <si>
    <t>10/6/2025</t>
  </si>
  <si>
    <t>PL/JA/04952</t>
  </si>
  <si>
    <t>97</t>
  </si>
  <si>
    <t>KRISHNA TRADERS</t>
  </si>
  <si>
    <t>PL/JA/05018</t>
  </si>
  <si>
    <t>106</t>
  </si>
  <si>
    <t>PRATHI HARDWARE STORES</t>
  </si>
  <si>
    <t>11/6/2025</t>
  </si>
  <si>
    <t>PL/JA/04971</t>
  </si>
  <si>
    <t>103</t>
  </si>
  <si>
    <t>SATYANARAYAN TRADERS</t>
  </si>
  <si>
    <t>PL/JA/04981</t>
  </si>
  <si>
    <t>105</t>
  </si>
  <si>
    <t>HALDI</t>
  </si>
  <si>
    <t>ANNAPURNA AGENCY</t>
  </si>
  <si>
    <t>PL/JA/04994</t>
  </si>
  <si>
    <t>104</t>
  </si>
  <si>
    <t xml:space="preserve">MAA HARDWARE </t>
  </si>
  <si>
    <t>13/6/2025</t>
  </si>
  <si>
    <t>PL/JA/05087</t>
  </si>
  <si>
    <t>110</t>
  </si>
  <si>
    <t>MAA NARAYANI PAINTS</t>
  </si>
  <si>
    <t>PL/JA/05094</t>
  </si>
  <si>
    <t>109</t>
  </si>
  <si>
    <t>SRI LAXMI FURNITURE</t>
  </si>
  <si>
    <t>PL/JA/05095</t>
  </si>
  <si>
    <t>108</t>
  </si>
  <si>
    <t xml:space="preserve">MANIKESWARI HARDWARE </t>
  </si>
  <si>
    <t>PL/JA/05114</t>
  </si>
  <si>
    <t>111</t>
  </si>
  <si>
    <t>RAMBAG</t>
  </si>
  <si>
    <t>MAA SANTOSHI HARDWARE AND PAINTS</t>
  </si>
  <si>
    <t>16/6/2025</t>
  </si>
  <si>
    <t>PL/JA/05197</t>
  </si>
  <si>
    <t>112</t>
  </si>
  <si>
    <t>JAGANNATH ENTERPRISES</t>
  </si>
  <si>
    <t>PL/JA/05383</t>
  </si>
  <si>
    <t>113</t>
  </si>
  <si>
    <t>SHYAMKHUNTA</t>
  </si>
  <si>
    <t>SUBARNA ENTERPRISES</t>
  </si>
  <si>
    <t>21/6/2025</t>
  </si>
  <si>
    <t>PL/JA/05488</t>
  </si>
  <si>
    <t>119</t>
  </si>
  <si>
    <t>PL/JA/05493</t>
  </si>
  <si>
    <t>118</t>
  </si>
  <si>
    <t>MAA HARDWARE</t>
  </si>
  <si>
    <t>PL/JA/05494</t>
  </si>
  <si>
    <t>117</t>
  </si>
  <si>
    <t>DHANPUR</t>
  </si>
  <si>
    <t>PL/JA/05504</t>
  </si>
  <si>
    <t>120</t>
  </si>
  <si>
    <t>PL/JA/05528</t>
  </si>
  <si>
    <t>121</t>
  </si>
  <si>
    <t>UTKAL HARDWARE STORE</t>
  </si>
  <si>
    <t>PL/JA/05531</t>
  </si>
  <si>
    <t>116</t>
  </si>
  <si>
    <t>JAI BALAJI PAINTS PLYWOOD</t>
  </si>
  <si>
    <t>22/6/2025</t>
  </si>
  <si>
    <t>PL/JA/05534</t>
  </si>
  <si>
    <t>115</t>
  </si>
  <si>
    <t>25/6/2025</t>
  </si>
  <si>
    <t>PL/JA/05808</t>
  </si>
  <si>
    <t>123</t>
  </si>
  <si>
    <t xml:space="preserve">JAY MAA LAXMI HARDWARE </t>
  </si>
  <si>
    <t>26/6/2025</t>
  </si>
  <si>
    <t>PL/JA/05822</t>
  </si>
  <si>
    <t>125</t>
  </si>
  <si>
    <t>SAHOO AND SONS</t>
  </si>
  <si>
    <t>PL/JA/05878</t>
  </si>
  <si>
    <t>124</t>
  </si>
  <si>
    <t>PL/JA/05882</t>
  </si>
  <si>
    <t>30/6/2025</t>
  </si>
  <si>
    <t>PL/JA/06100</t>
  </si>
  <si>
    <t>126</t>
  </si>
  <si>
    <t>PL/JA/06112</t>
  </si>
  <si>
    <t>129</t>
  </si>
  <si>
    <t>PL/JA/06113</t>
  </si>
  <si>
    <t>127</t>
  </si>
  <si>
    <t>BJS ENTERPRISES</t>
  </si>
  <si>
    <t>(RUPEES ONE LAKH FIFTY THREE THOUSAND TWO HUNDRED FIFTEEN ONLY)</t>
  </si>
  <si>
    <t>Bill Date : 30/06/2025
Bill NO : 9085
Total Amount: 153215.00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</si>
</sst>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Fill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top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4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right" vertical="top"/>
    </xf>
    <xf numFmtId="0" fontId="0" fillId="0" borderId="5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0" fontId="0" fillId="0" borderId="20" xfId="0" applyNumberFormat="1" applyFont="1" applyFill="1" applyBorder="1" applyAlignment="1">
      <alignment vertical="center"/>
    </xf>
    <xf numFmtId="164" fontId="0" fillId="0" borderId="20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right" vertical="top"/>
    </xf>
    <xf numFmtId="0" fontId="1" fillId="0" borderId="12" xfId="0" applyNumberFormat="1" applyFont="1" applyBorder="1" applyAlignment="1">
      <alignment horizontal="right" vertical="top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9526</xdr:rowOff>
    </xdr:from>
    <xdr:to>
      <xdr:col>7</xdr:col>
      <xdr:colOff>219075</xdr:colOff>
      <xdr:row>1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114301"/>
          <a:ext cx="41243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1"/>
  <sheetViews>
    <sheetView tabSelected="1" workbookViewId="0">
      <selection activeCell="R4" sqref="R4"/>
    </sheetView>
  </sheetViews>
  <sheetFormatPr defaultRowHeight="15"/>
  <cols>
    <col min="1" max="1" width="3" style="1" customWidth="1"/>
    <col min="2" max="2" width="4.57031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5703125" style="1" customWidth="1"/>
    <col min="8" max="8" width="7.5703125" style="1" customWidth="1"/>
    <col min="9" max="9" width="9.5703125" style="5" bestFit="1" customWidth="1"/>
    <col min="10" max="10" width="6.5703125" style="2" customWidth="1"/>
    <col min="11" max="11" width="8" style="2" customWidth="1"/>
    <col min="12" max="12" width="7.140625" style="2" customWidth="1"/>
    <col min="13" max="13" width="9.5703125" style="2" bestFit="1" customWidth="1"/>
    <col min="14" max="14" width="42.7109375" style="1" bestFit="1" customWidth="1"/>
    <col min="15" max="15" width="9.5703125" style="1" bestFit="1" customWidth="1"/>
    <col min="16" max="16384" width="9.140625" style="1"/>
  </cols>
  <sheetData>
    <row r="1" spans="2:15" ht="8.25" customHeight="1" thickBot="1"/>
    <row r="2" spans="2:15" ht="76.5" customHeight="1" thickBot="1">
      <c r="B2" s="65"/>
      <c r="C2" s="66"/>
      <c r="D2" s="66"/>
      <c r="E2" s="66"/>
      <c r="F2" s="66"/>
      <c r="G2" s="66"/>
      <c r="H2" s="66"/>
      <c r="I2" s="62" t="s">
        <v>124</v>
      </c>
      <c r="J2" s="63"/>
      <c r="K2" s="63"/>
      <c r="L2" s="63"/>
      <c r="M2" s="64"/>
    </row>
    <row r="3" spans="2:15" ht="78.75" customHeight="1" thickBot="1">
      <c r="B3" s="67" t="s">
        <v>123</v>
      </c>
      <c r="C3" s="68"/>
      <c r="D3" s="68"/>
      <c r="E3" s="68"/>
      <c r="F3" s="68"/>
      <c r="G3" s="68"/>
      <c r="H3" s="69"/>
      <c r="I3" s="62" t="s">
        <v>238</v>
      </c>
      <c r="J3" s="63"/>
      <c r="K3" s="63"/>
      <c r="L3" s="63"/>
      <c r="M3" s="64"/>
      <c r="N3" s="2"/>
      <c r="O3" s="2"/>
    </row>
    <row r="4" spans="2:15" s="4" customFormat="1" ht="15.95" customHeight="1" thickBot="1">
      <c r="B4" s="28" t="s">
        <v>15</v>
      </c>
      <c r="C4" s="29" t="s">
        <v>6</v>
      </c>
      <c r="D4" s="29" t="s">
        <v>16</v>
      </c>
      <c r="E4" s="29" t="s">
        <v>125</v>
      </c>
      <c r="F4" s="29" t="s">
        <v>7</v>
      </c>
      <c r="G4" s="30" t="s">
        <v>8</v>
      </c>
      <c r="H4" s="29" t="s">
        <v>9</v>
      </c>
      <c r="I4" s="31" t="s">
        <v>0</v>
      </c>
      <c r="J4" s="32" t="s">
        <v>10</v>
      </c>
      <c r="K4" s="32" t="s">
        <v>12</v>
      </c>
      <c r="L4" s="32" t="s">
        <v>13</v>
      </c>
      <c r="M4" s="33" t="s">
        <v>14</v>
      </c>
      <c r="N4" s="38" t="s">
        <v>134</v>
      </c>
    </row>
    <row r="5" spans="2:15" s="49" customFormat="1" ht="30">
      <c r="B5" s="41">
        <v>1</v>
      </c>
      <c r="C5" s="42" t="s">
        <v>135</v>
      </c>
      <c r="D5" s="42" t="s">
        <v>136</v>
      </c>
      <c r="E5" s="42" t="s">
        <v>137</v>
      </c>
      <c r="F5" s="43" t="s">
        <v>11</v>
      </c>
      <c r="G5" s="44" t="s">
        <v>138</v>
      </c>
      <c r="H5" s="42">
        <v>124</v>
      </c>
      <c r="I5" s="45">
        <v>2456</v>
      </c>
      <c r="J5" s="46">
        <v>4.8</v>
      </c>
      <c r="K5" s="46">
        <f t="shared" ref="K5:K36" si="0">H5*12</f>
        <v>1488</v>
      </c>
      <c r="L5" s="46">
        <v>35</v>
      </c>
      <c r="M5" s="47">
        <f t="shared" ref="M5:M36" si="1">I5*J5+K5+L5</f>
        <v>13311.8</v>
      </c>
      <c r="N5" s="48" t="s">
        <v>139</v>
      </c>
    </row>
    <row r="6" spans="2:15" s="49" customFormat="1" ht="15.95" customHeight="1">
      <c r="B6" s="41">
        <v>2</v>
      </c>
      <c r="C6" s="42" t="s">
        <v>140</v>
      </c>
      <c r="D6" s="42" t="s">
        <v>141</v>
      </c>
      <c r="E6" s="42" t="s">
        <v>113</v>
      </c>
      <c r="F6" s="43" t="s">
        <v>11</v>
      </c>
      <c r="G6" s="42" t="s">
        <v>142</v>
      </c>
      <c r="H6" s="42">
        <v>114</v>
      </c>
      <c r="I6" s="45">
        <v>3392</v>
      </c>
      <c r="J6" s="46">
        <v>1.5</v>
      </c>
      <c r="K6" s="46">
        <f t="shared" si="0"/>
        <v>1368</v>
      </c>
      <c r="L6" s="46">
        <v>35</v>
      </c>
      <c r="M6" s="47">
        <f t="shared" si="1"/>
        <v>6491</v>
      </c>
      <c r="N6" s="48" t="s">
        <v>143</v>
      </c>
    </row>
    <row r="7" spans="2:15" s="49" customFormat="1" ht="15.95" customHeight="1">
      <c r="B7" s="41">
        <v>3</v>
      </c>
      <c r="C7" s="42" t="s">
        <v>144</v>
      </c>
      <c r="D7" s="42" t="s">
        <v>145</v>
      </c>
      <c r="E7" s="42" t="s">
        <v>118</v>
      </c>
      <c r="F7" s="43" t="s">
        <v>11</v>
      </c>
      <c r="G7" s="42" t="s">
        <v>51</v>
      </c>
      <c r="H7" s="42">
        <v>88</v>
      </c>
      <c r="I7" s="45">
        <v>2160</v>
      </c>
      <c r="J7" s="46">
        <v>2.75</v>
      </c>
      <c r="K7" s="46">
        <f t="shared" si="0"/>
        <v>1056</v>
      </c>
      <c r="L7" s="46">
        <v>35</v>
      </c>
      <c r="M7" s="47">
        <f t="shared" si="1"/>
        <v>7031</v>
      </c>
      <c r="N7" s="48" t="s">
        <v>146</v>
      </c>
    </row>
    <row r="8" spans="2:15" s="49" customFormat="1" ht="15.95" customHeight="1">
      <c r="B8" s="41">
        <v>4</v>
      </c>
      <c r="C8" s="42" t="s">
        <v>144</v>
      </c>
      <c r="D8" s="42" t="s">
        <v>147</v>
      </c>
      <c r="E8" s="42" t="s">
        <v>148</v>
      </c>
      <c r="F8" s="43" t="s">
        <v>11</v>
      </c>
      <c r="G8" s="42" t="s">
        <v>5</v>
      </c>
      <c r="H8" s="42">
        <v>204</v>
      </c>
      <c r="I8" s="45">
        <v>4532</v>
      </c>
      <c r="J8" s="46">
        <v>1.5</v>
      </c>
      <c r="K8" s="46">
        <f t="shared" si="0"/>
        <v>2448</v>
      </c>
      <c r="L8" s="46">
        <v>35</v>
      </c>
      <c r="M8" s="47">
        <f t="shared" si="1"/>
        <v>9281</v>
      </c>
      <c r="N8" s="48" t="s">
        <v>149</v>
      </c>
    </row>
    <row r="9" spans="2:15" s="49" customFormat="1" ht="15.95" customHeight="1">
      <c r="B9" s="41">
        <v>5</v>
      </c>
      <c r="C9" s="42" t="s">
        <v>144</v>
      </c>
      <c r="D9" s="42" t="s">
        <v>150</v>
      </c>
      <c r="E9" s="42" t="s">
        <v>151</v>
      </c>
      <c r="F9" s="43" t="s">
        <v>11</v>
      </c>
      <c r="G9" s="42" t="s">
        <v>152</v>
      </c>
      <c r="H9" s="42">
        <v>26</v>
      </c>
      <c r="I9" s="45">
        <v>568</v>
      </c>
      <c r="J9" s="46">
        <v>2.75</v>
      </c>
      <c r="K9" s="46">
        <f t="shared" si="0"/>
        <v>312</v>
      </c>
      <c r="L9" s="46">
        <v>35</v>
      </c>
      <c r="M9" s="47">
        <f t="shared" si="1"/>
        <v>1909</v>
      </c>
      <c r="N9" s="48" t="s">
        <v>153</v>
      </c>
    </row>
    <row r="10" spans="2:15" s="49" customFormat="1" ht="15.95" customHeight="1">
      <c r="B10" s="41">
        <v>6</v>
      </c>
      <c r="C10" s="42" t="s">
        <v>144</v>
      </c>
      <c r="D10" s="42" t="s">
        <v>154</v>
      </c>
      <c r="E10" s="42" t="s">
        <v>120</v>
      </c>
      <c r="F10" s="43" t="s">
        <v>11</v>
      </c>
      <c r="G10" s="42" t="s">
        <v>126</v>
      </c>
      <c r="H10" s="42">
        <v>30</v>
      </c>
      <c r="I10" s="45">
        <v>506</v>
      </c>
      <c r="J10" s="46">
        <v>1.5</v>
      </c>
      <c r="K10" s="46">
        <f t="shared" si="0"/>
        <v>360</v>
      </c>
      <c r="L10" s="46">
        <v>35</v>
      </c>
      <c r="M10" s="47">
        <f t="shared" si="1"/>
        <v>1154</v>
      </c>
      <c r="N10" s="48" t="s">
        <v>155</v>
      </c>
    </row>
    <row r="11" spans="2:15" s="49" customFormat="1" ht="15.95" customHeight="1">
      <c r="B11" s="41">
        <v>7</v>
      </c>
      <c r="C11" s="42" t="s">
        <v>144</v>
      </c>
      <c r="D11" s="42" t="s">
        <v>156</v>
      </c>
      <c r="E11" s="42" t="s">
        <v>116</v>
      </c>
      <c r="F11" s="43" t="s">
        <v>11</v>
      </c>
      <c r="G11" s="42" t="s">
        <v>1</v>
      </c>
      <c r="H11" s="42">
        <v>134</v>
      </c>
      <c r="I11" s="45">
        <v>2897</v>
      </c>
      <c r="J11" s="46">
        <v>4.8</v>
      </c>
      <c r="K11" s="46">
        <f t="shared" si="0"/>
        <v>1608</v>
      </c>
      <c r="L11" s="46">
        <v>35</v>
      </c>
      <c r="M11" s="47">
        <f t="shared" si="1"/>
        <v>15548.6</v>
      </c>
      <c r="N11" s="48" t="s">
        <v>157</v>
      </c>
    </row>
    <row r="12" spans="2:15" s="49" customFormat="1" ht="15.95" customHeight="1">
      <c r="B12" s="41">
        <v>8</v>
      </c>
      <c r="C12" s="42" t="s">
        <v>158</v>
      </c>
      <c r="D12" s="42" t="s">
        <v>159</v>
      </c>
      <c r="E12" s="42" t="s">
        <v>160</v>
      </c>
      <c r="F12" s="43" t="s">
        <v>11</v>
      </c>
      <c r="G12" s="42" t="s">
        <v>127</v>
      </c>
      <c r="H12" s="42">
        <v>85</v>
      </c>
      <c r="I12" s="45">
        <v>2067</v>
      </c>
      <c r="J12" s="46">
        <v>4.8</v>
      </c>
      <c r="K12" s="46">
        <f t="shared" si="0"/>
        <v>1020</v>
      </c>
      <c r="L12" s="46">
        <v>35</v>
      </c>
      <c r="M12" s="47">
        <f t="shared" si="1"/>
        <v>10976.6</v>
      </c>
      <c r="N12" s="48" t="s">
        <v>161</v>
      </c>
    </row>
    <row r="13" spans="2:15" s="49" customFormat="1" ht="15.95" customHeight="1">
      <c r="B13" s="41">
        <v>9</v>
      </c>
      <c r="C13" s="42" t="s">
        <v>158</v>
      </c>
      <c r="D13" s="42" t="s">
        <v>162</v>
      </c>
      <c r="E13" s="42" t="s">
        <v>163</v>
      </c>
      <c r="F13" s="43" t="s">
        <v>11</v>
      </c>
      <c r="G13" s="42" t="s">
        <v>2</v>
      </c>
      <c r="H13" s="42">
        <v>12</v>
      </c>
      <c r="I13" s="45">
        <v>117</v>
      </c>
      <c r="J13" s="46">
        <v>2.75</v>
      </c>
      <c r="K13" s="46">
        <f t="shared" si="0"/>
        <v>144</v>
      </c>
      <c r="L13" s="46">
        <v>35</v>
      </c>
      <c r="M13" s="47">
        <f t="shared" si="1"/>
        <v>500.75</v>
      </c>
      <c r="N13" s="48" t="s">
        <v>164</v>
      </c>
    </row>
    <row r="14" spans="2:15" s="49" customFormat="1" ht="15.95" customHeight="1">
      <c r="B14" s="41">
        <v>10</v>
      </c>
      <c r="C14" s="42" t="s">
        <v>165</v>
      </c>
      <c r="D14" s="42" t="s">
        <v>166</v>
      </c>
      <c r="E14" s="42" t="s">
        <v>167</v>
      </c>
      <c r="F14" s="43" t="s">
        <v>11</v>
      </c>
      <c r="G14" s="42" t="s">
        <v>42</v>
      </c>
      <c r="H14" s="42">
        <v>64</v>
      </c>
      <c r="I14" s="45">
        <v>771</v>
      </c>
      <c r="J14" s="46">
        <v>3.8</v>
      </c>
      <c r="K14" s="46">
        <f t="shared" si="0"/>
        <v>768</v>
      </c>
      <c r="L14" s="46">
        <v>35</v>
      </c>
      <c r="M14" s="47">
        <f t="shared" si="1"/>
        <v>3732.7999999999997</v>
      </c>
      <c r="N14" s="48" t="s">
        <v>168</v>
      </c>
    </row>
    <row r="15" spans="2:15" s="49" customFormat="1" ht="15.95" customHeight="1">
      <c r="B15" s="41">
        <v>11</v>
      </c>
      <c r="C15" s="42" t="s">
        <v>165</v>
      </c>
      <c r="D15" s="42" t="s">
        <v>169</v>
      </c>
      <c r="E15" s="42" t="s">
        <v>170</v>
      </c>
      <c r="F15" s="43" t="s">
        <v>11</v>
      </c>
      <c r="G15" s="42" t="s">
        <v>171</v>
      </c>
      <c r="H15" s="42">
        <v>50</v>
      </c>
      <c r="I15" s="45">
        <v>494</v>
      </c>
      <c r="J15" s="46">
        <v>4.5</v>
      </c>
      <c r="K15" s="46">
        <f t="shared" si="0"/>
        <v>600</v>
      </c>
      <c r="L15" s="46">
        <v>35</v>
      </c>
      <c r="M15" s="47">
        <f t="shared" si="1"/>
        <v>2858</v>
      </c>
      <c r="N15" s="48" t="s">
        <v>172</v>
      </c>
    </row>
    <row r="16" spans="2:15" s="49" customFormat="1" ht="15.95" customHeight="1">
      <c r="B16" s="41">
        <v>12</v>
      </c>
      <c r="C16" s="42" t="s">
        <v>165</v>
      </c>
      <c r="D16" s="42" t="s">
        <v>173</v>
      </c>
      <c r="E16" s="42" t="s">
        <v>174</v>
      </c>
      <c r="F16" s="43" t="s">
        <v>11</v>
      </c>
      <c r="G16" s="42" t="s">
        <v>128</v>
      </c>
      <c r="H16" s="42">
        <v>85</v>
      </c>
      <c r="I16" s="45">
        <v>1583</v>
      </c>
      <c r="J16" s="46">
        <v>2.75</v>
      </c>
      <c r="K16" s="46">
        <f t="shared" si="0"/>
        <v>1020</v>
      </c>
      <c r="L16" s="46">
        <v>35</v>
      </c>
      <c r="M16" s="47">
        <f t="shared" si="1"/>
        <v>5408.25</v>
      </c>
      <c r="N16" s="48" t="s">
        <v>175</v>
      </c>
    </row>
    <row r="17" spans="2:14" s="49" customFormat="1" ht="15.95" customHeight="1">
      <c r="B17" s="41">
        <v>13</v>
      </c>
      <c r="C17" s="42" t="s">
        <v>176</v>
      </c>
      <c r="D17" s="42" t="s">
        <v>177</v>
      </c>
      <c r="E17" s="42" t="s">
        <v>178</v>
      </c>
      <c r="F17" s="43" t="s">
        <v>11</v>
      </c>
      <c r="G17" s="42" t="s">
        <v>131</v>
      </c>
      <c r="H17" s="42">
        <v>15</v>
      </c>
      <c r="I17" s="45">
        <v>155</v>
      </c>
      <c r="J17" s="46">
        <v>1.5</v>
      </c>
      <c r="K17" s="46">
        <f t="shared" si="0"/>
        <v>180</v>
      </c>
      <c r="L17" s="46">
        <v>35</v>
      </c>
      <c r="M17" s="47">
        <f t="shared" si="1"/>
        <v>447.5</v>
      </c>
      <c r="N17" s="48" t="s">
        <v>179</v>
      </c>
    </row>
    <row r="18" spans="2:14" s="49" customFormat="1" ht="15.95" customHeight="1">
      <c r="B18" s="41">
        <v>14</v>
      </c>
      <c r="C18" s="42" t="s">
        <v>176</v>
      </c>
      <c r="D18" s="42" t="s">
        <v>180</v>
      </c>
      <c r="E18" s="42" t="s">
        <v>181</v>
      </c>
      <c r="F18" s="43" t="s">
        <v>11</v>
      </c>
      <c r="G18" s="42" t="s">
        <v>45</v>
      </c>
      <c r="H18" s="42">
        <v>69</v>
      </c>
      <c r="I18" s="45">
        <v>1324</v>
      </c>
      <c r="J18" s="46">
        <v>2.75</v>
      </c>
      <c r="K18" s="46">
        <f t="shared" si="0"/>
        <v>828</v>
      </c>
      <c r="L18" s="46">
        <v>35</v>
      </c>
      <c r="M18" s="47">
        <f t="shared" si="1"/>
        <v>4504</v>
      </c>
      <c r="N18" s="48" t="s">
        <v>182</v>
      </c>
    </row>
    <row r="19" spans="2:14" s="49" customFormat="1" ht="15.95" customHeight="1">
      <c r="B19" s="41">
        <v>15</v>
      </c>
      <c r="C19" s="42" t="s">
        <v>176</v>
      </c>
      <c r="D19" s="42" t="s">
        <v>183</v>
      </c>
      <c r="E19" s="42" t="s">
        <v>184</v>
      </c>
      <c r="F19" s="43" t="s">
        <v>11</v>
      </c>
      <c r="G19" s="42" t="s">
        <v>2</v>
      </c>
      <c r="H19" s="42">
        <v>25</v>
      </c>
      <c r="I19" s="45">
        <v>413</v>
      </c>
      <c r="J19" s="46">
        <v>2.75</v>
      </c>
      <c r="K19" s="46">
        <f t="shared" si="0"/>
        <v>300</v>
      </c>
      <c r="L19" s="46">
        <v>35</v>
      </c>
      <c r="M19" s="47">
        <f t="shared" si="1"/>
        <v>1470.75</v>
      </c>
      <c r="N19" s="48" t="s">
        <v>185</v>
      </c>
    </row>
    <row r="20" spans="2:14" s="49" customFormat="1" ht="15.95" customHeight="1">
      <c r="B20" s="41">
        <v>16</v>
      </c>
      <c r="C20" s="42" t="s">
        <v>176</v>
      </c>
      <c r="D20" s="42" t="s">
        <v>186</v>
      </c>
      <c r="E20" s="42" t="s">
        <v>187</v>
      </c>
      <c r="F20" s="43" t="s">
        <v>11</v>
      </c>
      <c r="G20" s="42" t="s">
        <v>188</v>
      </c>
      <c r="H20" s="42">
        <v>46</v>
      </c>
      <c r="I20" s="45">
        <v>585</v>
      </c>
      <c r="J20" s="46">
        <v>1.5</v>
      </c>
      <c r="K20" s="46">
        <f t="shared" si="0"/>
        <v>552</v>
      </c>
      <c r="L20" s="46">
        <v>35</v>
      </c>
      <c r="M20" s="47">
        <f t="shared" si="1"/>
        <v>1464.5</v>
      </c>
      <c r="N20" s="48" t="s">
        <v>189</v>
      </c>
    </row>
    <row r="21" spans="2:14" s="49" customFormat="1" ht="15.95" customHeight="1">
      <c r="B21" s="41">
        <v>17</v>
      </c>
      <c r="C21" s="42" t="s">
        <v>190</v>
      </c>
      <c r="D21" s="42" t="s">
        <v>191</v>
      </c>
      <c r="E21" s="42" t="s">
        <v>192</v>
      </c>
      <c r="F21" s="43" t="s">
        <v>11</v>
      </c>
      <c r="G21" s="42" t="s">
        <v>34</v>
      </c>
      <c r="H21" s="42">
        <v>49</v>
      </c>
      <c r="I21" s="45">
        <v>872</v>
      </c>
      <c r="J21" s="46">
        <v>4.8</v>
      </c>
      <c r="K21" s="46">
        <f t="shared" si="0"/>
        <v>588</v>
      </c>
      <c r="L21" s="46">
        <v>35</v>
      </c>
      <c r="M21" s="47">
        <f t="shared" si="1"/>
        <v>4808.5999999999995</v>
      </c>
      <c r="N21" s="48" t="s">
        <v>193</v>
      </c>
    </row>
    <row r="22" spans="2:14" s="49" customFormat="1" ht="15.95" customHeight="1">
      <c r="B22" s="41">
        <v>18</v>
      </c>
      <c r="C22" s="42" t="s">
        <v>190</v>
      </c>
      <c r="D22" s="42" t="s">
        <v>194</v>
      </c>
      <c r="E22" s="42" t="s">
        <v>195</v>
      </c>
      <c r="F22" s="43" t="s">
        <v>11</v>
      </c>
      <c r="G22" s="42" t="s">
        <v>196</v>
      </c>
      <c r="H22" s="42">
        <v>43</v>
      </c>
      <c r="I22" s="45">
        <v>955</v>
      </c>
      <c r="J22" s="46">
        <v>3.8</v>
      </c>
      <c r="K22" s="46">
        <f t="shared" si="0"/>
        <v>516</v>
      </c>
      <c r="L22" s="46">
        <v>35</v>
      </c>
      <c r="M22" s="47">
        <f t="shared" si="1"/>
        <v>4180</v>
      </c>
      <c r="N22" s="48" t="s">
        <v>197</v>
      </c>
    </row>
    <row r="23" spans="2:14" s="49" customFormat="1" ht="15.95" customHeight="1">
      <c r="B23" s="41">
        <v>19</v>
      </c>
      <c r="C23" s="42" t="s">
        <v>198</v>
      </c>
      <c r="D23" s="42" t="s">
        <v>199</v>
      </c>
      <c r="E23" s="42" t="s">
        <v>200</v>
      </c>
      <c r="F23" s="43" t="s">
        <v>11</v>
      </c>
      <c r="G23" s="42" t="s">
        <v>2</v>
      </c>
      <c r="H23" s="42">
        <v>43</v>
      </c>
      <c r="I23" s="45">
        <v>1140</v>
      </c>
      <c r="J23" s="46">
        <v>2.75</v>
      </c>
      <c r="K23" s="46">
        <f t="shared" si="0"/>
        <v>516</v>
      </c>
      <c r="L23" s="46">
        <v>35</v>
      </c>
      <c r="M23" s="47">
        <f t="shared" si="1"/>
        <v>3686</v>
      </c>
      <c r="N23" s="48" t="s">
        <v>164</v>
      </c>
    </row>
    <row r="24" spans="2:14" s="49" customFormat="1" ht="15.95" customHeight="1">
      <c r="B24" s="41">
        <v>20</v>
      </c>
      <c r="C24" s="42" t="s">
        <v>198</v>
      </c>
      <c r="D24" s="42" t="s">
        <v>201</v>
      </c>
      <c r="E24" s="42" t="s">
        <v>202</v>
      </c>
      <c r="F24" s="43" t="s">
        <v>11</v>
      </c>
      <c r="G24" s="42" t="s">
        <v>128</v>
      </c>
      <c r="H24" s="42">
        <v>56</v>
      </c>
      <c r="I24" s="45">
        <v>1601</v>
      </c>
      <c r="J24" s="46">
        <v>2.75</v>
      </c>
      <c r="K24" s="46">
        <f t="shared" si="0"/>
        <v>672</v>
      </c>
      <c r="L24" s="46">
        <v>35</v>
      </c>
      <c r="M24" s="47">
        <f t="shared" si="1"/>
        <v>5109.75</v>
      </c>
      <c r="N24" s="48" t="s">
        <v>203</v>
      </c>
    </row>
    <row r="25" spans="2:14" s="49" customFormat="1" ht="15.95" customHeight="1">
      <c r="B25" s="41">
        <v>21</v>
      </c>
      <c r="C25" s="42" t="s">
        <v>198</v>
      </c>
      <c r="D25" s="42" t="s">
        <v>204</v>
      </c>
      <c r="E25" s="42" t="s">
        <v>205</v>
      </c>
      <c r="F25" s="43" t="s">
        <v>11</v>
      </c>
      <c r="G25" s="42" t="s">
        <v>206</v>
      </c>
      <c r="H25" s="42">
        <v>25</v>
      </c>
      <c r="I25" s="45">
        <v>678</v>
      </c>
      <c r="J25" s="46">
        <v>3.8</v>
      </c>
      <c r="K25" s="46">
        <f t="shared" si="0"/>
        <v>300</v>
      </c>
      <c r="L25" s="46">
        <v>35</v>
      </c>
      <c r="M25" s="47">
        <f t="shared" si="1"/>
        <v>2911.4</v>
      </c>
      <c r="N25" s="48" t="s">
        <v>197</v>
      </c>
    </row>
    <row r="26" spans="2:14" s="49" customFormat="1" ht="15.95" customHeight="1">
      <c r="B26" s="41">
        <v>22</v>
      </c>
      <c r="C26" s="42" t="s">
        <v>198</v>
      </c>
      <c r="D26" s="42" t="s">
        <v>207</v>
      </c>
      <c r="E26" s="42" t="s">
        <v>208</v>
      </c>
      <c r="F26" s="43" t="s">
        <v>11</v>
      </c>
      <c r="G26" s="42" t="s">
        <v>42</v>
      </c>
      <c r="H26" s="42">
        <v>69</v>
      </c>
      <c r="I26" s="45">
        <v>2140.6999999999998</v>
      </c>
      <c r="J26" s="46">
        <v>3.8</v>
      </c>
      <c r="K26" s="46">
        <f t="shared" si="0"/>
        <v>828</v>
      </c>
      <c r="L26" s="46">
        <v>35</v>
      </c>
      <c r="M26" s="47">
        <f t="shared" si="1"/>
        <v>8997.66</v>
      </c>
      <c r="N26" s="48" t="s">
        <v>168</v>
      </c>
    </row>
    <row r="27" spans="2:14" s="49" customFormat="1" ht="15.95" customHeight="1">
      <c r="B27" s="41">
        <v>23</v>
      </c>
      <c r="C27" s="42" t="s">
        <v>198</v>
      </c>
      <c r="D27" s="42" t="s">
        <v>209</v>
      </c>
      <c r="E27" s="42" t="s">
        <v>210</v>
      </c>
      <c r="F27" s="43" t="s">
        <v>11</v>
      </c>
      <c r="G27" s="42" t="s">
        <v>132</v>
      </c>
      <c r="H27" s="42">
        <v>100</v>
      </c>
      <c r="I27" s="45">
        <v>2943</v>
      </c>
      <c r="J27" s="46">
        <v>3.8</v>
      </c>
      <c r="K27" s="46">
        <f t="shared" si="0"/>
        <v>1200</v>
      </c>
      <c r="L27" s="46">
        <v>35</v>
      </c>
      <c r="M27" s="47">
        <f t="shared" si="1"/>
        <v>12418.4</v>
      </c>
      <c r="N27" s="48" t="s">
        <v>211</v>
      </c>
    </row>
    <row r="28" spans="2:14" s="49" customFormat="1" ht="15.95" customHeight="1">
      <c r="B28" s="41">
        <v>24</v>
      </c>
      <c r="C28" s="42" t="s">
        <v>198</v>
      </c>
      <c r="D28" s="42" t="s">
        <v>212</v>
      </c>
      <c r="E28" s="42" t="s">
        <v>213</v>
      </c>
      <c r="F28" s="43" t="s">
        <v>11</v>
      </c>
      <c r="G28" s="42" t="s">
        <v>92</v>
      </c>
      <c r="H28" s="42">
        <v>16</v>
      </c>
      <c r="I28" s="45">
        <v>220</v>
      </c>
      <c r="J28" s="46">
        <v>2.75</v>
      </c>
      <c r="K28" s="46">
        <f t="shared" si="0"/>
        <v>192</v>
      </c>
      <c r="L28" s="46">
        <v>35</v>
      </c>
      <c r="M28" s="47">
        <f t="shared" si="1"/>
        <v>832</v>
      </c>
      <c r="N28" s="48" t="s">
        <v>214</v>
      </c>
    </row>
    <row r="29" spans="2:14" s="49" customFormat="1" ht="15.95" customHeight="1">
      <c r="B29" s="41">
        <v>25</v>
      </c>
      <c r="C29" s="42" t="s">
        <v>215</v>
      </c>
      <c r="D29" s="42" t="s">
        <v>216</v>
      </c>
      <c r="E29" s="42" t="s">
        <v>217</v>
      </c>
      <c r="F29" s="43" t="s">
        <v>11</v>
      </c>
      <c r="G29" s="42" t="s">
        <v>1</v>
      </c>
      <c r="H29" s="42">
        <v>96</v>
      </c>
      <c r="I29" s="45">
        <v>2178</v>
      </c>
      <c r="J29" s="46">
        <v>4.8</v>
      </c>
      <c r="K29" s="46">
        <f t="shared" si="0"/>
        <v>1152</v>
      </c>
      <c r="L29" s="46">
        <v>35</v>
      </c>
      <c r="M29" s="47">
        <f t="shared" si="1"/>
        <v>11641.4</v>
      </c>
      <c r="N29" s="48" t="s">
        <v>157</v>
      </c>
    </row>
    <row r="30" spans="2:14" s="49" customFormat="1" ht="15.95" customHeight="1">
      <c r="B30" s="41">
        <v>26</v>
      </c>
      <c r="C30" s="42" t="s">
        <v>218</v>
      </c>
      <c r="D30" s="42" t="s">
        <v>219</v>
      </c>
      <c r="E30" s="42" t="s">
        <v>220</v>
      </c>
      <c r="F30" s="43" t="s">
        <v>11</v>
      </c>
      <c r="G30" s="42" t="s">
        <v>130</v>
      </c>
      <c r="H30" s="42">
        <v>61</v>
      </c>
      <c r="I30" s="45">
        <v>1143</v>
      </c>
      <c r="J30" s="46">
        <v>2.75</v>
      </c>
      <c r="K30" s="46">
        <f t="shared" si="0"/>
        <v>732</v>
      </c>
      <c r="L30" s="46">
        <v>35</v>
      </c>
      <c r="M30" s="47">
        <f t="shared" si="1"/>
        <v>3910.25</v>
      </c>
      <c r="N30" s="48" t="s">
        <v>221</v>
      </c>
    </row>
    <row r="31" spans="2:14" s="49" customFormat="1" ht="15.95" customHeight="1">
      <c r="B31" s="41">
        <v>27</v>
      </c>
      <c r="C31" s="42" t="s">
        <v>222</v>
      </c>
      <c r="D31" s="42" t="s">
        <v>223</v>
      </c>
      <c r="E31" s="42" t="s">
        <v>224</v>
      </c>
      <c r="F31" s="43" t="s">
        <v>11</v>
      </c>
      <c r="G31" s="42" t="s">
        <v>99</v>
      </c>
      <c r="H31" s="42">
        <v>33</v>
      </c>
      <c r="I31" s="45">
        <v>685</v>
      </c>
      <c r="J31" s="46">
        <v>1.5</v>
      </c>
      <c r="K31" s="46">
        <f t="shared" si="0"/>
        <v>396</v>
      </c>
      <c r="L31" s="46">
        <v>35</v>
      </c>
      <c r="M31" s="47">
        <f t="shared" si="1"/>
        <v>1458.5</v>
      </c>
      <c r="N31" s="48" t="s">
        <v>225</v>
      </c>
    </row>
    <row r="32" spans="2:14" s="49" customFormat="1" ht="15.95" customHeight="1">
      <c r="B32" s="41">
        <v>28</v>
      </c>
      <c r="C32" s="42" t="s">
        <v>222</v>
      </c>
      <c r="D32" s="42" t="s">
        <v>226</v>
      </c>
      <c r="E32" s="42" t="s">
        <v>227</v>
      </c>
      <c r="F32" s="43" t="s">
        <v>11</v>
      </c>
      <c r="G32" s="42" t="s">
        <v>131</v>
      </c>
      <c r="H32" s="42">
        <v>7</v>
      </c>
      <c r="I32" s="45">
        <v>56</v>
      </c>
      <c r="J32" s="46">
        <v>1.5</v>
      </c>
      <c r="K32" s="46">
        <f t="shared" si="0"/>
        <v>84</v>
      </c>
      <c r="L32" s="46">
        <v>35</v>
      </c>
      <c r="M32" s="47">
        <f t="shared" si="1"/>
        <v>203</v>
      </c>
      <c r="N32" s="48" t="s">
        <v>179</v>
      </c>
    </row>
    <row r="33" spans="2:14" s="49" customFormat="1" ht="15.95" customHeight="1">
      <c r="B33" s="41">
        <v>29</v>
      </c>
      <c r="C33" s="42" t="s">
        <v>222</v>
      </c>
      <c r="D33" s="42" t="s">
        <v>228</v>
      </c>
      <c r="E33" s="42" t="s">
        <v>227</v>
      </c>
      <c r="F33" s="43" t="s">
        <v>11</v>
      </c>
      <c r="G33" s="42" t="s">
        <v>131</v>
      </c>
      <c r="H33" s="42">
        <v>7</v>
      </c>
      <c r="I33" s="45">
        <v>56</v>
      </c>
      <c r="J33" s="46">
        <v>1.5</v>
      </c>
      <c r="K33" s="46">
        <f t="shared" si="0"/>
        <v>84</v>
      </c>
      <c r="L33" s="46">
        <v>35</v>
      </c>
      <c r="M33" s="47">
        <f t="shared" si="1"/>
        <v>203</v>
      </c>
      <c r="N33" s="48" t="s">
        <v>179</v>
      </c>
    </row>
    <row r="34" spans="2:14" s="49" customFormat="1" ht="15.95" customHeight="1">
      <c r="B34" s="41">
        <v>30</v>
      </c>
      <c r="C34" s="42" t="s">
        <v>229</v>
      </c>
      <c r="D34" s="42" t="s">
        <v>230</v>
      </c>
      <c r="E34" s="42" t="s">
        <v>231</v>
      </c>
      <c r="F34" s="43" t="s">
        <v>11</v>
      </c>
      <c r="G34" s="42" t="s">
        <v>5</v>
      </c>
      <c r="H34" s="42">
        <v>30</v>
      </c>
      <c r="I34" s="45">
        <v>566</v>
      </c>
      <c r="J34" s="46">
        <v>1.5</v>
      </c>
      <c r="K34" s="46">
        <f t="shared" si="0"/>
        <v>360</v>
      </c>
      <c r="L34" s="46">
        <v>35</v>
      </c>
      <c r="M34" s="47">
        <f t="shared" si="1"/>
        <v>1244</v>
      </c>
      <c r="N34" s="48" t="s">
        <v>149</v>
      </c>
    </row>
    <row r="35" spans="2:14" s="49" customFormat="1" ht="15.95" customHeight="1">
      <c r="B35" s="41">
        <v>31</v>
      </c>
      <c r="C35" s="42" t="s">
        <v>229</v>
      </c>
      <c r="D35" s="42" t="s">
        <v>232</v>
      </c>
      <c r="E35" s="42" t="s">
        <v>233</v>
      </c>
      <c r="F35" s="43" t="s">
        <v>11</v>
      </c>
      <c r="G35" s="42" t="s">
        <v>45</v>
      </c>
      <c r="H35" s="42">
        <v>29</v>
      </c>
      <c r="I35" s="45">
        <v>403</v>
      </c>
      <c r="J35" s="46">
        <v>2.75</v>
      </c>
      <c r="K35" s="46">
        <f t="shared" si="0"/>
        <v>348</v>
      </c>
      <c r="L35" s="46">
        <v>35</v>
      </c>
      <c r="M35" s="47">
        <f t="shared" si="1"/>
        <v>1491.25</v>
      </c>
      <c r="N35" s="48" t="s">
        <v>182</v>
      </c>
    </row>
    <row r="36" spans="2:14" s="49" customFormat="1" ht="15.95" customHeight="1" thickBot="1">
      <c r="B36" s="50">
        <v>32</v>
      </c>
      <c r="C36" s="51" t="s">
        <v>229</v>
      </c>
      <c r="D36" s="51" t="s">
        <v>234</v>
      </c>
      <c r="E36" s="51" t="s">
        <v>235</v>
      </c>
      <c r="F36" s="52" t="s">
        <v>11</v>
      </c>
      <c r="G36" s="51" t="s">
        <v>2</v>
      </c>
      <c r="H36" s="51">
        <v>43</v>
      </c>
      <c r="I36" s="53">
        <v>1265</v>
      </c>
      <c r="J36" s="54">
        <v>2.75</v>
      </c>
      <c r="K36" s="54">
        <f t="shared" si="0"/>
        <v>516</v>
      </c>
      <c r="L36" s="54">
        <v>35</v>
      </c>
      <c r="M36" s="55">
        <f t="shared" si="1"/>
        <v>4029.75</v>
      </c>
      <c r="N36" s="48" t="s">
        <v>236</v>
      </c>
    </row>
    <row r="37" spans="2:14" s="4" customFormat="1" ht="15.95" customHeight="1" thickBot="1">
      <c r="B37" s="70" t="s">
        <v>237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40">
        <f>ROUND(SUM(M5:M36),0)</f>
        <v>153215</v>
      </c>
      <c r="N37" s="35"/>
    </row>
    <row r="38" spans="2:14" s="4" customFormat="1" ht="15.95" customHeight="1" thickBot="1">
      <c r="B38" s="36"/>
      <c r="C38"/>
      <c r="D38"/>
      <c r="E38"/>
      <c r="F38"/>
      <c r="G38"/>
      <c r="H38" s="34">
        <f>SUM(H5:H36)</f>
        <v>1878</v>
      </c>
      <c r="I38" s="39">
        <f>SUM(I5:I36)</f>
        <v>40921.699999999997</v>
      </c>
      <c r="J38" s="37"/>
      <c r="K38" s="37"/>
      <c r="L38" s="37"/>
      <c r="M38" s="37"/>
      <c r="N38"/>
    </row>
    <row r="39" spans="2:14" s="3" customFormat="1" ht="33.75" customHeight="1" thickBot="1">
      <c r="B39" s="59" t="s">
        <v>133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2:14" s="3" customFormat="1" ht="62.25" customHeight="1" thickBot="1">
      <c r="B40" s="56" t="s">
        <v>129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</row>
    <row r="41" spans="2:14">
      <c r="N41" s="3"/>
    </row>
  </sheetData>
  <sortState ref="C4:M18">
    <sortCondition ref="C4:C18"/>
    <sortCondition ref="D4:D18"/>
  </sortState>
  <mergeCells count="7">
    <mergeCell ref="B40:M40"/>
    <mergeCell ref="B39:M39"/>
    <mergeCell ref="I2:M2"/>
    <mergeCell ref="I3:M3"/>
    <mergeCell ref="B2:H2"/>
    <mergeCell ref="B3:H3"/>
    <mergeCell ref="B37:L37"/>
  </mergeCells>
  <conditionalFormatting sqref="D4:D38">
    <cfRule type="duplicateValues" dxfId="0" priority="63"/>
  </conditionalFormatting>
  <pageMargins left="0.31496062992125984" right="0.11811023622047245" top="0.43307086614173229" bottom="0.6692913385826772" header="0.19685039370078741" footer="0.31496062992125984"/>
  <pageSetup scale="99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75" t="s">
        <v>122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>
      <c r="A2" s="6" t="s">
        <v>15</v>
      </c>
      <c r="B2" s="6" t="s">
        <v>6</v>
      </c>
      <c r="C2" s="6" t="s">
        <v>16</v>
      </c>
      <c r="D2" s="6" t="s">
        <v>17</v>
      </c>
      <c r="E2" s="6" t="s">
        <v>7</v>
      </c>
      <c r="F2" s="6" t="s">
        <v>8</v>
      </c>
      <c r="G2" s="6" t="s">
        <v>9</v>
      </c>
      <c r="H2" s="7" t="s">
        <v>0</v>
      </c>
      <c r="I2" s="6" t="s">
        <v>10</v>
      </c>
      <c r="J2" s="6" t="s">
        <v>12</v>
      </c>
      <c r="K2" s="6" t="s">
        <v>13</v>
      </c>
      <c r="L2" s="6" t="s">
        <v>14</v>
      </c>
    </row>
    <row r="3" spans="1:12">
      <c r="A3" s="8">
        <v>1</v>
      </c>
      <c r="B3" s="9" t="s">
        <v>18</v>
      </c>
      <c r="C3" s="9" t="s">
        <v>19</v>
      </c>
      <c r="D3" s="9" t="s">
        <v>20</v>
      </c>
      <c r="E3" s="10" t="s">
        <v>11</v>
      </c>
      <c r="F3" s="9" t="s">
        <v>21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18</v>
      </c>
      <c r="C4" s="9" t="s">
        <v>22</v>
      </c>
      <c r="D4" s="9" t="s">
        <v>23</v>
      </c>
      <c r="E4" s="10" t="s">
        <v>11</v>
      </c>
      <c r="F4" s="9" t="s">
        <v>21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24</v>
      </c>
      <c r="C6" s="9" t="s">
        <v>25</v>
      </c>
      <c r="D6" s="9" t="s">
        <v>26</v>
      </c>
      <c r="E6" s="10" t="s">
        <v>11</v>
      </c>
      <c r="F6" s="9" t="s">
        <v>27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24</v>
      </c>
      <c r="C7" s="9" t="s">
        <v>28</v>
      </c>
      <c r="D7" s="9" t="s">
        <v>29</v>
      </c>
      <c r="E7" s="10" t="s">
        <v>11</v>
      </c>
      <c r="F7" s="9" t="s">
        <v>1</v>
      </c>
      <c r="G7" s="9">
        <v>31</v>
      </c>
      <c r="H7" s="11">
        <v>499</v>
      </c>
      <c r="I7" s="12">
        <f>VLOOKUP(F7,Invoice!$G$4:$J$38,4,FALSE)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24</v>
      </c>
      <c r="C8" s="9" t="s">
        <v>30</v>
      </c>
      <c r="D8" s="9" t="s">
        <v>31</v>
      </c>
      <c r="E8" s="10" t="s">
        <v>11</v>
      </c>
      <c r="F8" s="9" t="s">
        <v>1</v>
      </c>
      <c r="G8" s="9">
        <v>52</v>
      </c>
      <c r="H8" s="11">
        <v>851</v>
      </c>
      <c r="I8" s="12">
        <f>VLOOKUP(F8,Invoice!$G$4:$J$38,4,FALSE)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24</v>
      </c>
      <c r="C9" s="9" t="s">
        <v>32</v>
      </c>
      <c r="D9" s="9" t="s">
        <v>33</v>
      </c>
      <c r="E9" s="10" t="s">
        <v>11</v>
      </c>
      <c r="F9" s="9" t="s">
        <v>34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24</v>
      </c>
      <c r="C10" s="9" t="s">
        <v>35</v>
      </c>
      <c r="D10" s="9" t="s">
        <v>36</v>
      </c>
      <c r="E10" s="10" t="s">
        <v>11</v>
      </c>
      <c r="F10" s="9" t="s">
        <v>34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24</v>
      </c>
      <c r="C11" s="9" t="s">
        <v>37</v>
      </c>
      <c r="D11" s="9" t="s">
        <v>38</v>
      </c>
      <c r="E11" s="10" t="s">
        <v>11</v>
      </c>
      <c r="F11" s="9" t="s">
        <v>34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39</v>
      </c>
      <c r="C13" s="9" t="s">
        <v>40</v>
      </c>
      <c r="D13" s="9" t="s">
        <v>41</v>
      </c>
      <c r="E13" s="10" t="s">
        <v>11</v>
      </c>
      <c r="F13" s="9" t="s">
        <v>42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39</v>
      </c>
      <c r="C14" s="9" t="s">
        <v>43</v>
      </c>
      <c r="D14" s="9" t="s">
        <v>44</v>
      </c>
      <c r="E14" s="10" t="s">
        <v>11</v>
      </c>
      <c r="F14" s="9" t="s">
        <v>45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39</v>
      </c>
      <c r="C15" s="9" t="s">
        <v>46</v>
      </c>
      <c r="D15" s="9" t="s">
        <v>47</v>
      </c>
      <c r="E15" s="10" t="s">
        <v>11</v>
      </c>
      <c r="F15" s="9" t="s">
        <v>4</v>
      </c>
      <c r="G15" s="9">
        <v>5</v>
      </c>
      <c r="H15" s="11">
        <v>83.52</v>
      </c>
      <c r="I15" s="12" t="e">
        <f>VLOOKUP(F15,Invoice!$G$4:$J$38,4,FALSE)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48</v>
      </c>
      <c r="C17" s="9" t="s">
        <v>49</v>
      </c>
      <c r="D17" s="9" t="s">
        <v>50</v>
      </c>
      <c r="E17" s="10" t="s">
        <v>11</v>
      </c>
      <c r="F17" s="9" t="s">
        <v>51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48</v>
      </c>
      <c r="C18" s="9" t="s">
        <v>52</v>
      </c>
      <c r="D18" s="9" t="s">
        <v>53</v>
      </c>
      <c r="E18" s="10" t="s">
        <v>11</v>
      </c>
      <c r="F18" s="9" t="s">
        <v>2</v>
      </c>
      <c r="G18" s="9">
        <v>20</v>
      </c>
      <c r="H18" s="11">
        <v>502.2</v>
      </c>
      <c r="I18" s="12">
        <f>VLOOKUP(F18,Invoice!$G$4:$J$38,4,FALSE)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54</v>
      </c>
      <c r="C20" s="9" t="s">
        <v>55</v>
      </c>
      <c r="D20" s="9" t="s">
        <v>56</v>
      </c>
      <c r="E20" s="10" t="s">
        <v>11</v>
      </c>
      <c r="F20" s="9" t="s">
        <v>1</v>
      </c>
      <c r="G20" s="9">
        <v>19</v>
      </c>
      <c r="H20" s="11">
        <v>238</v>
      </c>
      <c r="I20" s="12">
        <f>VLOOKUP(F20,Invoice!$G$4:$J$38,4,FALSE)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57</v>
      </c>
      <c r="C22" s="9" t="s">
        <v>58</v>
      </c>
      <c r="D22" s="9" t="s">
        <v>59</v>
      </c>
      <c r="E22" s="10" t="s">
        <v>11</v>
      </c>
      <c r="F22" s="9" t="s">
        <v>2</v>
      </c>
      <c r="G22" s="9">
        <v>46</v>
      </c>
      <c r="H22" s="11">
        <v>623</v>
      </c>
      <c r="I22" s="12">
        <f>VLOOKUP(F22,Invoice!$G$4:$J$38,4,FALSE)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57</v>
      </c>
      <c r="C23" s="9" t="s">
        <v>60</v>
      </c>
      <c r="D23" s="9" t="s">
        <v>61</v>
      </c>
      <c r="E23" s="10" t="s">
        <v>11</v>
      </c>
      <c r="F23" s="9" t="s">
        <v>2</v>
      </c>
      <c r="G23" s="9">
        <v>10</v>
      </c>
      <c r="H23" s="11">
        <v>82</v>
      </c>
      <c r="I23" s="12">
        <f>VLOOKUP(F23,Invoice!$G$4:$J$38,4,FALSE)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57</v>
      </c>
      <c r="C24" s="9" t="s">
        <v>62</v>
      </c>
      <c r="D24" s="9" t="s">
        <v>63</v>
      </c>
      <c r="E24" s="10" t="s">
        <v>11</v>
      </c>
      <c r="F24" s="9" t="s">
        <v>2</v>
      </c>
      <c r="G24" s="9">
        <v>13</v>
      </c>
      <c r="H24" s="11">
        <v>276</v>
      </c>
      <c r="I24" s="12">
        <f>VLOOKUP(F24,Invoice!$G$4:$J$38,4,FALSE)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57</v>
      </c>
      <c r="C25" s="9" t="s">
        <v>64</v>
      </c>
      <c r="D25" s="9" t="s">
        <v>65</v>
      </c>
      <c r="E25" s="10" t="s">
        <v>11</v>
      </c>
      <c r="F25" s="9" t="s">
        <v>2</v>
      </c>
      <c r="G25" s="9">
        <v>9</v>
      </c>
      <c r="H25" s="11">
        <v>80</v>
      </c>
      <c r="I25" s="12">
        <f>VLOOKUP(F25,Invoice!$G$4:$J$38,4,FALSE)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66</v>
      </c>
      <c r="C27" s="9" t="s">
        <v>67</v>
      </c>
      <c r="D27" s="9" t="s">
        <v>68</v>
      </c>
      <c r="E27" s="10" t="s">
        <v>11</v>
      </c>
      <c r="F27" s="9" t="s">
        <v>2</v>
      </c>
      <c r="G27" s="9">
        <v>5</v>
      </c>
      <c r="H27" s="11">
        <v>165</v>
      </c>
      <c r="I27" s="12">
        <f>VLOOKUP(F27,Invoice!$G$4:$J$38,4,FALSE)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66</v>
      </c>
      <c r="C28" s="9" t="s">
        <v>69</v>
      </c>
      <c r="D28" s="9" t="s">
        <v>70</v>
      </c>
      <c r="E28" s="10" t="s">
        <v>11</v>
      </c>
      <c r="F28" s="9" t="s">
        <v>2</v>
      </c>
      <c r="G28" s="9">
        <v>70</v>
      </c>
      <c r="H28" s="11">
        <v>1757.7</v>
      </c>
      <c r="I28" s="12">
        <f>VLOOKUP(F28,Invoice!$G$4:$J$38,4,FALSE)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66</v>
      </c>
      <c r="C29" s="9" t="s">
        <v>71</v>
      </c>
      <c r="D29" s="9" t="s">
        <v>72</v>
      </c>
      <c r="E29" s="10" t="s">
        <v>11</v>
      </c>
      <c r="F29" s="9" t="s">
        <v>2</v>
      </c>
      <c r="G29" s="9">
        <v>80</v>
      </c>
      <c r="H29" s="11">
        <v>1699.54</v>
      </c>
      <c r="I29" s="12">
        <f>VLOOKUP(F29,Invoice!$G$4:$J$38,4,FALSE)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73</v>
      </c>
      <c r="C31" s="9" t="s">
        <v>74</v>
      </c>
      <c r="D31" s="9" t="s">
        <v>75</v>
      </c>
      <c r="E31" s="10" t="s">
        <v>11</v>
      </c>
      <c r="F31" s="9" t="s">
        <v>76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77</v>
      </c>
      <c r="C33" s="9" t="s">
        <v>78</v>
      </c>
      <c r="D33" s="9" t="s">
        <v>79</v>
      </c>
      <c r="E33" s="10" t="s">
        <v>11</v>
      </c>
      <c r="F33" s="9" t="s">
        <v>1</v>
      </c>
      <c r="G33" s="9">
        <v>59</v>
      </c>
      <c r="H33" s="11">
        <v>839</v>
      </c>
      <c r="I33" s="12">
        <f>VLOOKUP(F33,Invoice!$G$4:$J$38,4,FALSE)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77</v>
      </c>
      <c r="C34" s="9" t="s">
        <v>80</v>
      </c>
      <c r="D34" s="9" t="s">
        <v>81</v>
      </c>
      <c r="E34" s="10" t="s">
        <v>11</v>
      </c>
      <c r="F34" s="9" t="s">
        <v>1</v>
      </c>
      <c r="G34" s="9">
        <v>7</v>
      </c>
      <c r="H34" s="11">
        <v>171</v>
      </c>
      <c r="I34" s="12">
        <f>VLOOKUP(F34,Invoice!$G$4:$J$38,4,FALSE)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77</v>
      </c>
      <c r="C35" s="9" t="s">
        <v>82</v>
      </c>
      <c r="D35" s="9" t="s">
        <v>83</v>
      </c>
      <c r="E35" s="10" t="s">
        <v>11</v>
      </c>
      <c r="F35" s="9" t="s">
        <v>27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77</v>
      </c>
      <c r="C36" s="9" t="s">
        <v>84</v>
      </c>
      <c r="D36" s="9" t="s">
        <v>85</v>
      </c>
      <c r="E36" s="10" t="s">
        <v>11</v>
      </c>
      <c r="F36" s="9" t="s">
        <v>1</v>
      </c>
      <c r="G36" s="9">
        <v>3</v>
      </c>
      <c r="H36" s="11">
        <v>18</v>
      </c>
      <c r="I36" s="12">
        <f>VLOOKUP(F36,Invoice!$G$4:$J$38,4,FALSE)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77</v>
      </c>
      <c r="C37" s="9" t="s">
        <v>86</v>
      </c>
      <c r="D37" s="9" t="s">
        <v>87</v>
      </c>
      <c r="E37" s="10" t="s">
        <v>11</v>
      </c>
      <c r="F37" s="9" t="s">
        <v>2</v>
      </c>
      <c r="G37" s="9">
        <v>13</v>
      </c>
      <c r="H37" s="11">
        <v>326.43</v>
      </c>
      <c r="I37" s="12">
        <f>VLOOKUP(F37,Invoice!$G$4:$J$38,4,FALSE)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77</v>
      </c>
      <c r="C38" s="9" t="s">
        <v>88</v>
      </c>
      <c r="D38" s="9" t="s">
        <v>89</v>
      </c>
      <c r="E38" s="10" t="s">
        <v>11</v>
      </c>
      <c r="F38" s="9" t="s">
        <v>42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77</v>
      </c>
      <c r="C39" s="9" t="s">
        <v>90</v>
      </c>
      <c r="D39" s="9" t="s">
        <v>91</v>
      </c>
      <c r="E39" s="10" t="s">
        <v>11</v>
      </c>
      <c r="F39" s="9" t="s">
        <v>92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93</v>
      </c>
      <c r="C41" s="9" t="s">
        <v>94</v>
      </c>
      <c r="D41" s="9" t="s">
        <v>95</v>
      </c>
      <c r="E41" s="10" t="s">
        <v>11</v>
      </c>
      <c r="F41" s="9" t="s">
        <v>96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93</v>
      </c>
      <c r="C42" s="9" t="s">
        <v>97</v>
      </c>
      <c r="D42" s="9" t="s">
        <v>98</v>
      </c>
      <c r="E42" s="10" t="s">
        <v>11</v>
      </c>
      <c r="F42" s="9" t="s">
        <v>99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100</v>
      </c>
      <c r="C44" s="9" t="s">
        <v>101</v>
      </c>
      <c r="D44" s="9" t="s">
        <v>102</v>
      </c>
      <c r="E44" s="10" t="s">
        <v>11</v>
      </c>
      <c r="F44" s="9" t="s">
        <v>2</v>
      </c>
      <c r="G44" s="9">
        <v>22</v>
      </c>
      <c r="H44" s="11">
        <v>695.86</v>
      </c>
      <c r="I44" s="12">
        <f>VLOOKUP(F44,Invoice!$G$4:$J$38,4,FALSE)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103</v>
      </c>
      <c r="C46" s="9" t="s">
        <v>104</v>
      </c>
      <c r="D46" s="9" t="s">
        <v>105</v>
      </c>
      <c r="E46" s="10" t="s">
        <v>11</v>
      </c>
      <c r="F46" s="9" t="s">
        <v>4</v>
      </c>
      <c r="G46" s="9">
        <v>15</v>
      </c>
      <c r="H46" s="11">
        <v>190.32</v>
      </c>
      <c r="I46" s="12" t="e">
        <f>VLOOKUP(F46,Invoice!$G$4:$J$38,4,FALSE)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106</v>
      </c>
      <c r="C48" s="9" t="s">
        <v>107</v>
      </c>
      <c r="D48" s="9" t="s">
        <v>108</v>
      </c>
      <c r="E48" s="10" t="s">
        <v>11</v>
      </c>
      <c r="F48" s="9" t="s">
        <v>5</v>
      </c>
      <c r="G48" s="9">
        <v>79</v>
      </c>
      <c r="H48" s="11">
        <v>1695.38</v>
      </c>
      <c r="I48" s="12">
        <f>VLOOKUP(F48,Invoice!$G$4:$J$38,4,FALSE)</f>
        <v>1.5</v>
      </c>
      <c r="J48" s="12">
        <f t="shared" si="0"/>
        <v>948</v>
      </c>
      <c r="K48" s="12">
        <v>35</v>
      </c>
      <c r="L48" s="12">
        <f t="shared" si="1"/>
        <v>3526.07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>
        <f>SUM(L48)</f>
        <v>3526.07</v>
      </c>
    </row>
    <row r="50" spans="1:12">
      <c r="A50" s="8">
        <v>35</v>
      </c>
      <c r="B50" s="9" t="s">
        <v>109</v>
      </c>
      <c r="C50" s="9" t="s">
        <v>110</v>
      </c>
      <c r="D50" s="9" t="s">
        <v>111</v>
      </c>
      <c r="E50" s="10" t="s">
        <v>11</v>
      </c>
      <c r="F50" s="9" t="s">
        <v>3</v>
      </c>
      <c r="G50" s="9">
        <v>119</v>
      </c>
      <c r="H50" s="11">
        <v>3360</v>
      </c>
      <c r="I50" s="12" t="e">
        <f>VLOOKUP(F50,Invoice!$G$4:$J$38,4,FALSE)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109</v>
      </c>
      <c r="C51" s="9" t="s">
        <v>112</v>
      </c>
      <c r="D51" s="9" t="s">
        <v>113</v>
      </c>
      <c r="E51" s="10" t="s">
        <v>11</v>
      </c>
      <c r="F51" s="9" t="s">
        <v>76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114</v>
      </c>
      <c r="C53" s="9" t="s">
        <v>115</v>
      </c>
      <c r="D53" s="9" t="s">
        <v>116</v>
      </c>
      <c r="E53" s="10" t="s">
        <v>11</v>
      </c>
      <c r="F53" s="9" t="s">
        <v>1</v>
      </c>
      <c r="G53" s="9">
        <v>27</v>
      </c>
      <c r="H53" s="11">
        <v>583</v>
      </c>
      <c r="I53" s="12">
        <f>VLOOKUP(F53,Invoice!$G$4:$J$38,4,FALSE)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114</v>
      </c>
      <c r="C54" s="9" t="s">
        <v>117</v>
      </c>
      <c r="D54" s="9" t="s">
        <v>118</v>
      </c>
      <c r="E54" s="10" t="s">
        <v>11</v>
      </c>
      <c r="F54" s="9" t="s">
        <v>1</v>
      </c>
      <c r="G54" s="9">
        <v>10</v>
      </c>
      <c r="H54" s="11">
        <v>295</v>
      </c>
      <c r="I54" s="12">
        <f>VLOOKUP(F54,Invoice!$G$4:$J$38,4,FALSE)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114</v>
      </c>
      <c r="C55" s="9" t="s">
        <v>119</v>
      </c>
      <c r="D55" s="9" t="s">
        <v>120</v>
      </c>
      <c r="E55" s="10" t="s">
        <v>11</v>
      </c>
      <c r="F55" s="9" t="s">
        <v>21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72" t="s">
        <v>121</v>
      </c>
      <c r="B57" s="73"/>
      <c r="C57" s="73"/>
      <c r="D57" s="73"/>
      <c r="E57" s="73"/>
      <c r="F57" s="74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2025-05-09T15:10:45Z</cp:lastPrinted>
  <dcterms:created xsi:type="dcterms:W3CDTF">2023-10-09T12:38:08Z</dcterms:created>
  <dcterms:modified xsi:type="dcterms:W3CDTF">2025-07-09T07:29:54Z</dcterms:modified>
</cp:coreProperties>
</file>