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3" i="1"/>
  <c r="M4"/>
  <c r="H16"/>
  <c r="G16"/>
  <c r="I6" l="1"/>
  <c r="I7"/>
  <c r="I8"/>
  <c r="I9"/>
  <c r="I11"/>
  <c r="M11" s="1"/>
  <c r="I12"/>
  <c r="I4"/>
  <c r="J5"/>
  <c r="M5" s="1"/>
  <c r="J6"/>
  <c r="J7"/>
  <c r="J8"/>
  <c r="J9"/>
  <c r="J10"/>
  <c r="M10" s="1"/>
  <c r="J11"/>
  <c r="J12"/>
  <c r="J4"/>
  <c r="M12" l="1"/>
  <c r="M7"/>
  <c r="M6"/>
  <c r="M8"/>
  <c r="M9"/>
</calcChain>
</file>

<file path=xl/sharedStrings.xml><?xml version="1.0" encoding="utf-8"?>
<sst xmlns="http://schemas.openxmlformats.org/spreadsheetml/2006/main" count="64" uniqueCount="51">
  <si>
    <t>03/2/2026</t>
  </si>
  <si>
    <t>2574</t>
  </si>
  <si>
    <t>06/2/2026</t>
  </si>
  <si>
    <t>2632</t>
  </si>
  <si>
    <t>13/2/2026</t>
  </si>
  <si>
    <t>2705</t>
  </si>
  <si>
    <t>2700</t>
  </si>
  <si>
    <t>2699</t>
  </si>
  <si>
    <t>18/2/2026</t>
  </si>
  <si>
    <t>2791</t>
  </si>
  <si>
    <t>2758</t>
  </si>
  <si>
    <t>24/2/2026</t>
  </si>
  <si>
    <t>2851</t>
  </si>
  <si>
    <t>25/2/2026</t>
  </si>
  <si>
    <t>2866</t>
  </si>
  <si>
    <t>SL</t>
  </si>
  <si>
    <t>DATE</t>
  </si>
  <si>
    <t>LR NO</t>
  </si>
  <si>
    <t>INV NO</t>
  </si>
  <si>
    <t>FROM</t>
  </si>
  <si>
    <t>TO</t>
  </si>
  <si>
    <t>WEIGHT</t>
  </si>
  <si>
    <t>CASE</t>
  </si>
  <si>
    <t>/BHA/00371/</t>
  </si>
  <si>
    <t>/BHA/00375/</t>
  </si>
  <si>
    <t>/BHA/00379/</t>
  </si>
  <si>
    <t>/BHA/00380/</t>
  </si>
  <si>
    <t>/BHA/00381/</t>
  </si>
  <si>
    <t>/BHA/00384/</t>
  </si>
  <si>
    <t>/BHA/00385/</t>
  </si>
  <si>
    <t>/BHA/00389/</t>
  </si>
  <si>
    <t>/BHA/00391/</t>
  </si>
  <si>
    <t>BARIPADA</t>
  </si>
  <si>
    <t>LAPANGA</t>
  </si>
  <si>
    <t>MUNIGUDA</t>
  </si>
  <si>
    <t>ROURKELA</t>
  </si>
  <si>
    <t>BRAHMAGIRI</t>
  </si>
  <si>
    <t>KARANJIA</t>
  </si>
  <si>
    <t>BBSR</t>
  </si>
  <si>
    <t>RABINGIA</t>
  </si>
  <si>
    <t>RATE</t>
  </si>
  <si>
    <t>HAM</t>
  </si>
  <si>
    <t>DD.CH.</t>
  </si>
  <si>
    <t>LR.CH.</t>
  </si>
  <si>
    <t>AMT.</t>
  </si>
  <si>
    <t>INVOICE
ATC LOGISTICS,,8984191006
GST No:21CHVPB1842D2ZQ</t>
  </si>
  <si>
    <t xml:space="preserve">KARNATAKA AGRO CHEMICALS
Address: PLOT NO - 84  BAPUJINAGAR P. S - CAPITAL 751009,6742597992
GST No:21AABFK5489N1ZZ
</t>
  </si>
  <si>
    <t>Thanking you for your business.
ATC LOGISTICS</t>
  </si>
  <si>
    <t>Kindly, verify &amp; confirm within 7 days, else GST will be filed by 20th FEB, 2026
GST to be paid by Consignor under Reverse Charge Mechanism(RCM) as per GST.</t>
  </si>
  <si>
    <t>(RUPEES ELEVEN THOUSAND EIGHT HUNDRED ELEVEN ONLY)</t>
  </si>
  <si>
    <t>Bill Date: 28/02/2026
Bill NO : 3937
Total Amount : 11811.00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</si>
</sst>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133350</xdr:rowOff>
    </xdr:from>
    <xdr:to>
      <xdr:col>8</xdr:col>
      <xdr:colOff>161926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133350"/>
          <a:ext cx="4133850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  <row r="77">
          <cell r="C77" t="str">
            <v>KHURDA</v>
          </cell>
          <cell r="E77">
            <v>2.3199999999999998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Q7" sqref="Q7"/>
    </sheetView>
  </sheetViews>
  <sheetFormatPr defaultRowHeight="15"/>
  <cols>
    <col min="1" max="1" width="2.85546875" bestFit="1" customWidth="1"/>
    <col min="2" max="2" width="9.7109375" bestFit="1" customWidth="1"/>
    <col min="3" max="3" width="12.28515625" bestFit="1" customWidth="1"/>
    <col min="4" max="4" width="6.85546875" bestFit="1" customWidth="1"/>
    <col min="5" max="5" width="5.7109375" bestFit="1" customWidth="1"/>
    <col min="6" max="6" width="12.42578125" bestFit="1" customWidth="1"/>
    <col min="7" max="7" width="5.42578125" bestFit="1" customWidth="1"/>
    <col min="8" max="8" width="7.140625" bestFit="1" customWidth="1"/>
    <col min="9" max="9" width="5.5703125" bestFit="1" customWidth="1"/>
    <col min="10" max="10" width="7.5703125" bestFit="1" customWidth="1"/>
    <col min="11" max="11" width="7.28515625" bestFit="1" customWidth="1"/>
    <col min="12" max="12" width="6.7109375" bestFit="1" customWidth="1"/>
    <col min="13" max="13" width="8.5703125" bestFit="1" customWidth="1"/>
  </cols>
  <sheetData>
    <row r="1" spans="1:13" s="8" customFormat="1" ht="90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45</v>
      </c>
      <c r="K1" s="18"/>
      <c r="L1" s="18"/>
      <c r="M1" s="18"/>
    </row>
    <row r="2" spans="1:13" s="8" customFormat="1" ht="69" customHeight="1">
      <c r="A2" s="15" t="s">
        <v>46</v>
      </c>
      <c r="B2" s="16"/>
      <c r="C2" s="16"/>
      <c r="D2" s="16"/>
      <c r="E2" s="16"/>
      <c r="F2" s="16"/>
      <c r="G2" s="16"/>
      <c r="H2" s="16"/>
      <c r="I2" s="17"/>
      <c r="J2" s="18" t="s">
        <v>50</v>
      </c>
      <c r="K2" s="18"/>
      <c r="L2" s="18"/>
      <c r="M2" s="18"/>
    </row>
    <row r="3" spans="1:13" s="1" customFormat="1">
      <c r="A3" s="3" t="s">
        <v>15</v>
      </c>
      <c r="B3" s="3" t="s">
        <v>16</v>
      </c>
      <c r="C3" s="3" t="s">
        <v>17</v>
      </c>
      <c r="D3" s="23" t="s">
        <v>18</v>
      </c>
      <c r="E3" s="23" t="s">
        <v>19</v>
      </c>
      <c r="F3" s="3" t="s">
        <v>20</v>
      </c>
      <c r="G3" s="3" t="s">
        <v>22</v>
      </c>
      <c r="H3" s="23" t="s">
        <v>21</v>
      </c>
      <c r="I3" s="5" t="s">
        <v>40</v>
      </c>
      <c r="J3" s="5" t="s">
        <v>41</v>
      </c>
      <c r="K3" s="5" t="s">
        <v>42</v>
      </c>
      <c r="L3" s="5" t="s">
        <v>43</v>
      </c>
      <c r="M3" s="5" t="s">
        <v>44</v>
      </c>
    </row>
    <row r="4" spans="1:13">
      <c r="A4" s="2">
        <v>1</v>
      </c>
      <c r="B4" s="2" t="s">
        <v>0</v>
      </c>
      <c r="C4" s="2" t="s">
        <v>23</v>
      </c>
      <c r="D4" s="2" t="s">
        <v>1</v>
      </c>
      <c r="E4" s="2" t="s">
        <v>38</v>
      </c>
      <c r="F4" s="2" t="s">
        <v>32</v>
      </c>
      <c r="G4" s="2">
        <v>25</v>
      </c>
      <c r="H4" s="2">
        <v>500</v>
      </c>
      <c r="I4" s="6">
        <f>VLOOKUP(F4,'[1]KARNATAKA MULTIPLEX'!$C$6:$E$77,3,FALSE)</f>
        <v>2.65</v>
      </c>
      <c r="J4" s="6">
        <f>G4*2</f>
        <v>50</v>
      </c>
      <c r="K4" s="6">
        <v>0</v>
      </c>
      <c r="L4" s="6">
        <v>45</v>
      </c>
      <c r="M4" s="6">
        <f>H4*I4+J4+K4+L4</f>
        <v>1420</v>
      </c>
    </row>
    <row r="5" spans="1:13">
      <c r="A5" s="2">
        <v>2</v>
      </c>
      <c r="B5" s="2" t="s">
        <v>2</v>
      </c>
      <c r="C5" s="2" t="s">
        <v>24</v>
      </c>
      <c r="D5" s="2" t="s">
        <v>3</v>
      </c>
      <c r="E5" s="2" t="s">
        <v>38</v>
      </c>
      <c r="F5" s="4" t="s">
        <v>33</v>
      </c>
      <c r="G5" s="2">
        <v>14</v>
      </c>
      <c r="H5" s="2">
        <v>350</v>
      </c>
      <c r="I5" s="7">
        <v>4</v>
      </c>
      <c r="J5" s="6">
        <f t="shared" ref="J5:J12" si="0">G5*2</f>
        <v>28</v>
      </c>
      <c r="K5" s="6">
        <v>0</v>
      </c>
      <c r="L5" s="6">
        <v>45</v>
      </c>
      <c r="M5" s="6">
        <f t="shared" ref="M5:M12" si="1">H5*I5+J5+K5+L5</f>
        <v>1473</v>
      </c>
    </row>
    <row r="6" spans="1:13">
      <c r="A6" s="2">
        <v>3</v>
      </c>
      <c r="B6" s="2" t="s">
        <v>4</v>
      </c>
      <c r="C6" s="2" t="s">
        <v>25</v>
      </c>
      <c r="D6" s="2" t="s">
        <v>5</v>
      </c>
      <c r="E6" s="2" t="s">
        <v>38</v>
      </c>
      <c r="F6" s="2" t="s">
        <v>34</v>
      </c>
      <c r="G6" s="2">
        <v>20</v>
      </c>
      <c r="H6" s="2">
        <v>400</v>
      </c>
      <c r="I6" s="6">
        <f>VLOOKUP(F6,'[1]KARNATAKA MULTIPLEX'!$C$6:$E$77,3,FALSE)</f>
        <v>4.3</v>
      </c>
      <c r="J6" s="6">
        <f t="shared" si="0"/>
        <v>40</v>
      </c>
      <c r="K6" s="6">
        <v>0</v>
      </c>
      <c r="L6" s="6">
        <v>45</v>
      </c>
      <c r="M6" s="6">
        <f t="shared" si="1"/>
        <v>1805</v>
      </c>
    </row>
    <row r="7" spans="1:13">
      <c r="A7" s="2">
        <v>4</v>
      </c>
      <c r="B7" s="2" t="s">
        <v>4</v>
      </c>
      <c r="C7" s="2" t="s">
        <v>26</v>
      </c>
      <c r="D7" s="2" t="s">
        <v>6</v>
      </c>
      <c r="E7" s="2" t="s">
        <v>38</v>
      </c>
      <c r="F7" s="2" t="s">
        <v>32</v>
      </c>
      <c r="G7" s="2">
        <v>22</v>
      </c>
      <c r="H7" s="2">
        <v>750</v>
      </c>
      <c r="I7" s="6">
        <f>VLOOKUP(F7,'[1]KARNATAKA MULTIPLEX'!$C$6:$E$77,3,FALSE)</f>
        <v>2.65</v>
      </c>
      <c r="J7" s="6">
        <f t="shared" si="0"/>
        <v>44</v>
      </c>
      <c r="K7" s="6">
        <v>0</v>
      </c>
      <c r="L7" s="6">
        <v>45</v>
      </c>
      <c r="M7" s="6">
        <f t="shared" si="1"/>
        <v>2076.5</v>
      </c>
    </row>
    <row r="8" spans="1:13">
      <c r="A8" s="2">
        <v>5</v>
      </c>
      <c r="B8" s="2" t="s">
        <v>4</v>
      </c>
      <c r="C8" s="2" t="s">
        <v>27</v>
      </c>
      <c r="D8" s="2" t="s">
        <v>7</v>
      </c>
      <c r="E8" s="2" t="s">
        <v>38</v>
      </c>
      <c r="F8" s="2" t="s">
        <v>35</v>
      </c>
      <c r="G8" s="2">
        <v>50</v>
      </c>
      <c r="H8" s="2">
        <v>700</v>
      </c>
      <c r="I8" s="6">
        <f>VLOOKUP(F8,'[1]KARNATAKA MULTIPLEX'!$C$6:$E$77,3,FALSE)</f>
        <v>2.7499999999999996</v>
      </c>
      <c r="J8" s="6">
        <f t="shared" si="0"/>
        <v>100</v>
      </c>
      <c r="K8" s="6">
        <v>0</v>
      </c>
      <c r="L8" s="6">
        <v>45</v>
      </c>
      <c r="M8" s="6">
        <f t="shared" si="1"/>
        <v>2070</v>
      </c>
    </row>
    <row r="9" spans="1:13">
      <c r="A9" s="2">
        <v>6</v>
      </c>
      <c r="B9" s="2" t="s">
        <v>8</v>
      </c>
      <c r="C9" s="2" t="s">
        <v>28</v>
      </c>
      <c r="D9" s="2" t="s">
        <v>9</v>
      </c>
      <c r="E9" s="2" t="s">
        <v>38</v>
      </c>
      <c r="F9" s="2" t="s">
        <v>36</v>
      </c>
      <c r="G9" s="2">
        <v>6</v>
      </c>
      <c r="H9" s="2">
        <v>72</v>
      </c>
      <c r="I9" s="6">
        <f>VLOOKUP(F9,'[1]KARNATAKA MULTIPLEX'!$C$6:$E$77,3,FALSE)</f>
        <v>2.8499999999999996</v>
      </c>
      <c r="J9" s="6">
        <f t="shared" si="0"/>
        <v>12</v>
      </c>
      <c r="K9" s="6">
        <v>0</v>
      </c>
      <c r="L9" s="6">
        <v>45</v>
      </c>
      <c r="M9" s="6">
        <f t="shared" si="1"/>
        <v>262.2</v>
      </c>
    </row>
    <row r="10" spans="1:13">
      <c r="A10" s="2">
        <v>7</v>
      </c>
      <c r="B10" s="2" t="s">
        <v>8</v>
      </c>
      <c r="C10" s="2" t="s">
        <v>29</v>
      </c>
      <c r="D10" s="2" t="s">
        <v>10</v>
      </c>
      <c r="E10" s="2" t="s">
        <v>38</v>
      </c>
      <c r="F10" s="4" t="s">
        <v>39</v>
      </c>
      <c r="G10" s="2">
        <v>8</v>
      </c>
      <c r="H10" s="2">
        <v>100</v>
      </c>
      <c r="I10" s="6">
        <v>3.5</v>
      </c>
      <c r="J10" s="6">
        <f t="shared" si="0"/>
        <v>16</v>
      </c>
      <c r="K10" s="6">
        <v>0</v>
      </c>
      <c r="L10" s="6">
        <v>45</v>
      </c>
      <c r="M10" s="6">
        <f t="shared" si="1"/>
        <v>411</v>
      </c>
    </row>
    <row r="11" spans="1:13">
      <c r="A11" s="2">
        <v>8</v>
      </c>
      <c r="B11" s="2" t="s">
        <v>11</v>
      </c>
      <c r="C11" s="2" t="s">
        <v>30</v>
      </c>
      <c r="D11" s="2" t="s">
        <v>12</v>
      </c>
      <c r="E11" s="2" t="s">
        <v>38</v>
      </c>
      <c r="F11" s="2" t="s">
        <v>32</v>
      </c>
      <c r="G11" s="2">
        <v>6</v>
      </c>
      <c r="H11" s="2">
        <v>72</v>
      </c>
      <c r="I11" s="6">
        <f>VLOOKUP(F11,'[1]KARNATAKA MULTIPLEX'!$C$6:$E$77,3,FALSE)</f>
        <v>2.65</v>
      </c>
      <c r="J11" s="6">
        <f t="shared" si="0"/>
        <v>12</v>
      </c>
      <c r="K11" s="6">
        <v>0</v>
      </c>
      <c r="L11" s="6">
        <v>45</v>
      </c>
      <c r="M11" s="6">
        <f t="shared" si="1"/>
        <v>247.79999999999998</v>
      </c>
    </row>
    <row r="12" spans="1:13">
      <c r="A12" s="2">
        <v>9</v>
      </c>
      <c r="B12" s="2" t="s">
        <v>13</v>
      </c>
      <c r="C12" s="2" t="s">
        <v>31</v>
      </c>
      <c r="D12" s="2" t="s">
        <v>14</v>
      </c>
      <c r="E12" s="2" t="s">
        <v>38</v>
      </c>
      <c r="F12" s="2" t="s">
        <v>37</v>
      </c>
      <c r="G12" s="2">
        <v>24</v>
      </c>
      <c r="H12" s="2">
        <v>640</v>
      </c>
      <c r="I12" s="6">
        <f>VLOOKUP(F12,'[1]KARNATAKA MULTIPLEX'!$C$6:$E$77,3,FALSE)</f>
        <v>3.05</v>
      </c>
      <c r="J12" s="6">
        <f t="shared" si="0"/>
        <v>48</v>
      </c>
      <c r="K12" s="6">
        <v>0</v>
      </c>
      <c r="L12" s="6">
        <v>45</v>
      </c>
      <c r="M12" s="6">
        <f t="shared" si="1"/>
        <v>2045</v>
      </c>
    </row>
    <row r="13" spans="1:13" s="10" customFormat="1">
      <c r="A13" s="19" t="s">
        <v>49</v>
      </c>
      <c r="B13" s="20"/>
      <c r="C13" s="20"/>
      <c r="D13" s="20"/>
      <c r="E13" s="20"/>
      <c r="F13" s="20"/>
      <c r="G13" s="20"/>
      <c r="H13" s="20"/>
      <c r="I13" s="21"/>
      <c r="J13" s="21"/>
      <c r="K13" s="21"/>
      <c r="L13" s="22"/>
      <c r="M13" s="9">
        <f>ROUND(SUM(M4:M12),0)</f>
        <v>11811</v>
      </c>
    </row>
    <row r="14" spans="1:13" s="10" customFormat="1" ht="30" customHeight="1">
      <c r="A14" s="13" t="s">
        <v>48</v>
      </c>
      <c r="B14" s="13"/>
      <c r="C14" s="13"/>
      <c r="D14" s="13"/>
      <c r="E14" s="13"/>
      <c r="F14" s="13"/>
      <c r="G14" s="13"/>
      <c r="H14" s="13"/>
      <c r="I14" s="14"/>
      <c r="J14" s="14"/>
      <c r="K14" s="14"/>
      <c r="L14" s="14"/>
      <c r="M14" s="14"/>
    </row>
    <row r="15" spans="1:13" s="10" customFormat="1" ht="30" customHeight="1">
      <c r="A15" s="13" t="s">
        <v>47</v>
      </c>
      <c r="B15" s="13"/>
      <c r="C15" s="13"/>
      <c r="D15" s="13"/>
      <c r="E15" s="13"/>
      <c r="F15" s="13"/>
      <c r="G15" s="13"/>
      <c r="H15" s="13"/>
      <c r="I15" s="14"/>
      <c r="J15" s="14"/>
      <c r="K15" s="14"/>
      <c r="L15" s="14"/>
      <c r="M15" s="14"/>
    </row>
    <row r="16" spans="1:13" s="8" customFormat="1">
      <c r="G16" s="11">
        <f>SUM(G1:G12)</f>
        <v>175</v>
      </c>
      <c r="H16" s="11">
        <f>SUM(H1:H12)</f>
        <v>3584</v>
      </c>
      <c r="I16" s="12"/>
      <c r="J16" s="12"/>
      <c r="K16" s="12"/>
      <c r="L16" s="12"/>
      <c r="M16" s="12"/>
    </row>
  </sheetData>
  <sortState ref="B2:H10">
    <sortCondition ref="B2:B10"/>
  </sortState>
  <mergeCells count="7">
    <mergeCell ref="A15:M15"/>
    <mergeCell ref="A1:I1"/>
    <mergeCell ref="J1:M1"/>
    <mergeCell ref="A2:I2"/>
    <mergeCell ref="J2:M2"/>
    <mergeCell ref="A13:L13"/>
    <mergeCell ref="A14:M14"/>
  </mergeCells>
  <pageMargins left="0.1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2026-03-10T07:26:23Z</cp:lastPrinted>
  <dcterms:created xsi:type="dcterms:W3CDTF">2026-03-09T06:03:42Z</dcterms:created>
  <dcterms:modified xsi:type="dcterms:W3CDTF">2026-03-10T07:26:25Z</dcterms:modified>
</cp:coreProperties>
</file>