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8025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Invoice!$A$4:$Q$56</definedName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G54" i="1"/>
  <c r="K52"/>
  <c r="J52"/>
  <c r="H52"/>
  <c r="I52" s="1"/>
  <c r="K51"/>
  <c r="J51"/>
  <c r="H51"/>
  <c r="I51" s="1"/>
  <c r="K50"/>
  <c r="J50"/>
  <c r="H50"/>
  <c r="I50" s="1"/>
  <c r="K49"/>
  <c r="J49"/>
  <c r="H49"/>
  <c r="I49" s="1"/>
  <c r="K48"/>
  <c r="J48"/>
  <c r="H48"/>
  <c r="I48" s="1"/>
  <c r="K47"/>
  <c r="J47"/>
  <c r="H47"/>
  <c r="I47" s="1"/>
  <c r="K46"/>
  <c r="J46"/>
  <c r="H46"/>
  <c r="I46" s="1"/>
  <c r="K45"/>
  <c r="J45"/>
  <c r="H45"/>
  <c r="I45" s="1"/>
  <c r="K44"/>
  <c r="J44"/>
  <c r="H44"/>
  <c r="I44" s="1"/>
  <c r="K43"/>
  <c r="J43"/>
  <c r="H43"/>
  <c r="I43" s="1"/>
  <c r="K42"/>
  <c r="J42"/>
  <c r="H42"/>
  <c r="I42" s="1"/>
  <c r="K41"/>
  <c r="J41"/>
  <c r="H41"/>
  <c r="I41" s="1"/>
  <c r="K40"/>
  <c r="J40"/>
  <c r="H40"/>
  <c r="I40" s="1"/>
  <c r="K39"/>
  <c r="J39"/>
  <c r="H39"/>
  <c r="I39" s="1"/>
  <c r="K38"/>
  <c r="J38"/>
  <c r="H38"/>
  <c r="I38" s="1"/>
  <c r="K37"/>
  <c r="J37"/>
  <c r="H37"/>
  <c r="I37" s="1"/>
  <c r="K36"/>
  <c r="J36"/>
  <c r="H36"/>
  <c r="I36" s="1"/>
  <c r="K35"/>
  <c r="J35"/>
  <c r="H35"/>
  <c r="I35" s="1"/>
  <c r="K34"/>
  <c r="J34"/>
  <c r="H34"/>
  <c r="I34" s="1"/>
  <c r="K33"/>
  <c r="J33"/>
  <c r="H33"/>
  <c r="K32"/>
  <c r="J32"/>
  <c r="H32"/>
  <c r="I32" s="1"/>
  <c r="K31"/>
  <c r="J31"/>
  <c r="H31"/>
  <c r="K30"/>
  <c r="J30"/>
  <c r="H30"/>
  <c r="I30" s="1"/>
  <c r="K29"/>
  <c r="J29"/>
  <c r="H29"/>
  <c r="K28"/>
  <c r="J28"/>
  <c r="H28"/>
  <c r="I28" s="1"/>
  <c r="K27"/>
  <c r="J27"/>
  <c r="H27"/>
  <c r="K26"/>
  <c r="J26"/>
  <c r="H26"/>
  <c r="I26" s="1"/>
  <c r="K25"/>
  <c r="J25"/>
  <c r="H25"/>
  <c r="K24"/>
  <c r="J24"/>
  <c r="H24"/>
  <c r="I24" s="1"/>
  <c r="K23"/>
  <c r="J23"/>
  <c r="H23"/>
  <c r="K22"/>
  <c r="J22"/>
  <c r="H22"/>
  <c r="I22" s="1"/>
  <c r="K21"/>
  <c r="J21"/>
  <c r="H21"/>
  <c r="K20"/>
  <c r="J20"/>
  <c r="H20"/>
  <c r="I20" s="1"/>
  <c r="K19"/>
  <c r="J19"/>
  <c r="H19"/>
  <c r="K18"/>
  <c r="J18"/>
  <c r="H18"/>
  <c r="I18" s="1"/>
  <c r="K17"/>
  <c r="J17"/>
  <c r="H17"/>
  <c r="K16"/>
  <c r="J16"/>
  <c r="H16"/>
  <c r="I16" s="1"/>
  <c r="K15"/>
  <c r="J15"/>
  <c r="H15"/>
  <c r="K14"/>
  <c r="J14"/>
  <c r="H14"/>
  <c r="I14" s="1"/>
  <c r="K13"/>
  <c r="J13"/>
  <c r="H13"/>
  <c r="K12"/>
  <c r="J12"/>
  <c r="H12"/>
  <c r="I12" s="1"/>
  <c r="K11"/>
  <c r="J11"/>
  <c r="H11"/>
  <c r="K10"/>
  <c r="J10"/>
  <c r="H10"/>
  <c r="K9"/>
  <c r="J9"/>
  <c r="H9"/>
  <c r="K8"/>
  <c r="J8"/>
  <c r="H8"/>
  <c r="I8" s="1"/>
  <c r="K7"/>
  <c r="J7"/>
  <c r="H7"/>
  <c r="K6"/>
  <c r="J6"/>
  <c r="H6"/>
  <c r="K5"/>
  <c r="J5"/>
  <c r="H5"/>
  <c r="I6" l="1"/>
  <c r="M6" s="1"/>
  <c r="M8"/>
  <c r="I10"/>
  <c r="M10" s="1"/>
  <c r="I13"/>
  <c r="M13" s="1"/>
  <c r="M30"/>
  <c r="M37"/>
  <c r="M41"/>
  <c r="M45"/>
  <c r="M49"/>
  <c r="M28"/>
  <c r="M32"/>
  <c r="M35"/>
  <c r="M39"/>
  <c r="M43"/>
  <c r="M47"/>
  <c r="M51"/>
  <c r="I5"/>
  <c r="M5" s="1"/>
  <c r="I7"/>
  <c r="M7" s="1"/>
  <c r="I9"/>
  <c r="M9" s="1"/>
  <c r="I11"/>
  <c r="M11" s="1"/>
  <c r="M12"/>
  <c r="M14"/>
  <c r="I15"/>
  <c r="M15" s="1"/>
  <c r="M16"/>
  <c r="I17"/>
  <c r="M17" s="1"/>
  <c r="M18"/>
  <c r="I19"/>
  <c r="M19" s="1"/>
  <c r="M20"/>
  <c r="I21"/>
  <c r="M21" s="1"/>
  <c r="M22"/>
  <c r="I23"/>
  <c r="M23" s="1"/>
  <c r="M24"/>
  <c r="I25"/>
  <c r="M25" s="1"/>
  <c r="M26"/>
  <c r="I27"/>
  <c r="M27" s="1"/>
  <c r="I29"/>
  <c r="M29" s="1"/>
  <c r="I31"/>
  <c r="M31" s="1"/>
  <c r="I33"/>
  <c r="M33" s="1"/>
  <c r="M34"/>
  <c r="M36"/>
  <c r="M38"/>
  <c r="M40"/>
  <c r="M42"/>
  <c r="M44"/>
  <c r="M46"/>
  <c r="M48"/>
  <c r="M50"/>
  <c r="M52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M53" i="1" l="1"/>
</calcChain>
</file>

<file path=xl/sharedStrings.xml><?xml version="1.0" encoding="utf-8"?>
<sst xmlns="http://schemas.openxmlformats.org/spreadsheetml/2006/main" count="410" uniqueCount="232">
  <si>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</si>
  <si>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</si>
  <si>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</si>
  <si>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</si>
  <si>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</si>
  <si>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</si>
  <si>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</si>
  <si>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</si>
  <si>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</si>
  <si>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</si>
  <si>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</si>
  <si>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</si>
  <si>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</si>
  <si>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</si>
  <si>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</si>
  <si>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</si>
  <si>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</si>
  <si>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</si>
  <si>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</si>
  <si>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</si>
  <si>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</si>
  <si>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</si>
  <si>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</si>
  <si>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</si>
  <si>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</si>
  <si>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</si>
  <si>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</si>
  <si>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</si>
  <si>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</si>
  <si>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</si>
  <si>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</si>
  <si>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</si>
  <si>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</si>
  <si>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</si>
  <si>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</si>
  <si>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</si>
  <si>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</si>
  <si>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</si>
  <si>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</si>
  <si>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</si>
  <si>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</si>
  <si>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</si>
  <si>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</si>
  <si>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</si>
  <si>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</si>
  <si>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</si>
  <si>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</si>
  <si>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</si>
  <si>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</si>
  <si>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</si>
  <si>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</si>
  <si>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</si>
  <si>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</si>
  <si>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</si>
  <si>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</si>
  <si>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</si>
  <si>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</si>
  <si>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</si>
  <si>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</si>
  <si>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</si>
  <si>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</si>
  <si>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</si>
  <si>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</si>
  <si>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</si>
  <si>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</si>
  <si>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</si>
  <si>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</si>
  <si>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</si>
  <si>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</si>
  <si>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</si>
  <si>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</si>
  <si>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</si>
  <si>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</si>
  <si>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</si>
  <si>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</si>
  <si>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</si>
  <si>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</si>
  <si>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</si>
  <si>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</si>
  <si>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</si>
  <si>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</si>
  <si>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</si>
  <si>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</si>
  <si>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BALUGAON</t>
  </si>
  <si>
    <t>SUBHAM AGENCIES</t>
  </si>
  <si>
    <t>BERHAMPUR</t>
  </si>
  <si>
    <t>HINDUSTAN TRADING CO</t>
  </si>
  <si>
    <t>LALCHAND NARESH KUMAR</t>
  </si>
  <si>
    <t>KENDRAPARA</t>
  </si>
  <si>
    <t>MAA TARINI STOREE</t>
  </si>
  <si>
    <t>BANKI</t>
  </si>
  <si>
    <t>KUSUM AGENCY</t>
  </si>
  <si>
    <t>JAGADISH AGENCIES</t>
  </si>
  <si>
    <t xml:space="preserve">SHREE JAGANNATH AGENCIES </t>
  </si>
  <si>
    <t>ANGUL</t>
  </si>
  <si>
    <t>P N BHANDAR</t>
  </si>
  <si>
    <t>Thanking you for your business.
PRAGATI LOGISTICS</t>
  </si>
  <si>
    <t>DD.CH.</t>
  </si>
  <si>
    <t>03/9/2024</t>
  </si>
  <si>
    <t>SH/153</t>
  </si>
  <si>
    <t>844</t>
  </si>
  <si>
    <t>SH/154</t>
  </si>
  <si>
    <t>847</t>
  </si>
  <si>
    <t xml:space="preserve">B N ENTERPRISERS </t>
  </si>
  <si>
    <t>SH/155</t>
  </si>
  <si>
    <t>851</t>
  </si>
  <si>
    <t>BALASORE</t>
  </si>
  <si>
    <t>LUXMI EMPORIUM</t>
  </si>
  <si>
    <t>04/9/2024</t>
  </si>
  <si>
    <t>SH/156</t>
  </si>
  <si>
    <t>858</t>
  </si>
  <si>
    <t>SH/157</t>
  </si>
  <si>
    <t>863</t>
  </si>
  <si>
    <t>05/9/2024</t>
  </si>
  <si>
    <t>SH/158</t>
  </si>
  <si>
    <t>867</t>
  </si>
  <si>
    <t>LAXMI EMPORIUM</t>
  </si>
  <si>
    <t>06/9/2024</t>
  </si>
  <si>
    <t>SH/159</t>
  </si>
  <si>
    <t>872</t>
  </si>
  <si>
    <t xml:space="preserve">SARADA STORE </t>
  </si>
  <si>
    <t>07/9/2024</t>
  </si>
  <si>
    <t>SH/160</t>
  </si>
  <si>
    <t>874</t>
  </si>
  <si>
    <t>09/9/2024</t>
  </si>
  <si>
    <t>SH/161</t>
  </si>
  <si>
    <t>877</t>
  </si>
  <si>
    <t>SH/162</t>
  </si>
  <si>
    <t>SORO</t>
  </si>
  <si>
    <t xml:space="preserve">MAHABIR TRADING CO </t>
  </si>
  <si>
    <t>11/9/2024</t>
  </si>
  <si>
    <t>SH/163</t>
  </si>
  <si>
    <t>888</t>
  </si>
  <si>
    <t>SH/164</t>
  </si>
  <si>
    <t>890</t>
  </si>
  <si>
    <t>B N ENTERPRISERS KDP</t>
  </si>
  <si>
    <t>SH/165</t>
  </si>
  <si>
    <t>895</t>
  </si>
  <si>
    <t>13/9/2024</t>
  </si>
  <si>
    <t>SH/166</t>
  </si>
  <si>
    <t>903</t>
  </si>
  <si>
    <t>SH/167</t>
  </si>
  <si>
    <t>904</t>
  </si>
  <si>
    <t>DURGA ENTERPRISES</t>
  </si>
  <si>
    <t>SH/168</t>
  </si>
  <si>
    <t>906</t>
  </si>
  <si>
    <t>SH/169</t>
  </si>
  <si>
    <t>909</t>
  </si>
  <si>
    <t>14/9/2024</t>
  </si>
  <si>
    <t>SH/170</t>
  </si>
  <si>
    <t>915</t>
  </si>
  <si>
    <t>SH/171</t>
  </si>
  <si>
    <t>919</t>
  </si>
  <si>
    <t>16/9/2024</t>
  </si>
  <si>
    <t>SH/172</t>
  </si>
  <si>
    <t>0</t>
  </si>
  <si>
    <t>SRI JAGANNATH AGENCIES</t>
  </si>
  <si>
    <t>17/9/2024</t>
  </si>
  <si>
    <t>SH/173</t>
  </si>
  <si>
    <t>938</t>
  </si>
  <si>
    <t>SH/174</t>
  </si>
  <si>
    <t>940</t>
  </si>
  <si>
    <t>SH/175</t>
  </si>
  <si>
    <t>941</t>
  </si>
  <si>
    <t>SANJAYA TRADING</t>
  </si>
  <si>
    <t>18/9/2024</t>
  </si>
  <si>
    <t>SH/176</t>
  </si>
  <si>
    <t>947</t>
  </si>
  <si>
    <t>B N ENTERPRISERS</t>
  </si>
  <si>
    <t>SH/177</t>
  </si>
  <si>
    <t>949</t>
  </si>
  <si>
    <t>19/9/2024</t>
  </si>
  <si>
    <t>SH/178</t>
  </si>
  <si>
    <t>955</t>
  </si>
  <si>
    <t>SH/179</t>
  </si>
  <si>
    <t>957</t>
  </si>
  <si>
    <t>SH/180</t>
  </si>
  <si>
    <t>958</t>
  </si>
  <si>
    <t>20/9/2024</t>
  </si>
  <si>
    <t>SH/181</t>
  </si>
  <si>
    <t>961</t>
  </si>
  <si>
    <t>SH/182</t>
  </si>
  <si>
    <t>962</t>
  </si>
  <si>
    <t>21/9/2024</t>
  </si>
  <si>
    <t>SH/183</t>
  </si>
  <si>
    <t>968</t>
  </si>
  <si>
    <t>SH/184</t>
  </si>
  <si>
    <t>969</t>
  </si>
  <si>
    <t>SH/185</t>
  </si>
  <si>
    <t>973</t>
  </si>
  <si>
    <t>23/9/2024</t>
  </si>
  <si>
    <t>SH/186</t>
  </si>
  <si>
    <t>982</t>
  </si>
  <si>
    <t>SH/187</t>
  </si>
  <si>
    <t>983</t>
  </si>
  <si>
    <t>24/9/2024</t>
  </si>
  <si>
    <t>SH/188</t>
  </si>
  <si>
    <t>993</t>
  </si>
  <si>
    <t>25/9/2024</t>
  </si>
  <si>
    <t>SH/189</t>
  </si>
  <si>
    <t>1000</t>
  </si>
  <si>
    <t>ROUT TRADERS</t>
  </si>
  <si>
    <t>SH/190</t>
  </si>
  <si>
    <t>1001</t>
  </si>
  <si>
    <t>SH/191</t>
  </si>
  <si>
    <t>1002</t>
  </si>
  <si>
    <t>JAY DURGA STORE</t>
  </si>
  <si>
    <t>27/9/2024</t>
  </si>
  <si>
    <t>SH/192</t>
  </si>
  <si>
    <t>1011</t>
  </si>
  <si>
    <t>SH/193</t>
  </si>
  <si>
    <t>1012</t>
  </si>
  <si>
    <t>SH/194</t>
  </si>
  <si>
    <t>1015</t>
  </si>
  <si>
    <t>SH/195</t>
  </si>
  <si>
    <t>1014</t>
  </si>
  <si>
    <t>SH/196</t>
  </si>
  <si>
    <t>1016</t>
  </si>
  <si>
    <t>MAA TARINI STORE</t>
  </si>
  <si>
    <t>28/9/2024</t>
  </si>
  <si>
    <t>SH/197</t>
  </si>
  <si>
    <t>1026</t>
  </si>
  <si>
    <t>SH/198</t>
  </si>
  <si>
    <t>1029</t>
  </si>
  <si>
    <t>SH/199</t>
  </si>
  <si>
    <t>1028</t>
  </si>
  <si>
    <t>30/9/2024</t>
  </si>
  <si>
    <t>SH/200</t>
  </si>
  <si>
    <t>1033</t>
  </si>
  <si>
    <t>(RUPEES FIVE LAKH NINETY ONE THOUSAND ONE HUNDRED EIGHTY SIX ONLY)</t>
  </si>
  <si>
    <t>MONTH : SEPTEMBER, 2024.
Bill No. : 22041
Bill Date : 30/09/2024
Total Amount: 591186.00</t>
  </si>
  <si>
    <t>882/881/883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</si>
</sst>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</xdr:rowOff>
    </xdr:from>
    <xdr:to>
      <xdr:col>6</xdr:col>
      <xdr:colOff>0</xdr:colOff>
      <xdr:row>1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09550"/>
          <a:ext cx="36576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A34" workbookViewId="0">
      <selection activeCell="R49" sqref="R49"/>
    </sheetView>
  </sheetViews>
  <sheetFormatPr defaultColWidth="10.140625" defaultRowHeight="15"/>
  <cols>
    <col min="1" max="1" width="4" style="1" bestFit="1" customWidth="1"/>
    <col min="2" max="2" width="9.85546875" style="1" customWidth="1"/>
    <col min="3" max="3" width="8.140625" style="1" customWidth="1"/>
    <col min="4" max="4" width="8.7109375" style="1" bestFit="1" customWidth="1"/>
    <col min="5" max="5" width="6.42578125" style="1" bestFit="1" customWidth="1"/>
    <col min="6" max="6" width="18.140625" style="1" customWidth="1"/>
    <col min="7" max="7" width="6.5703125" style="1" customWidth="1"/>
    <col min="8" max="8" width="6.42578125" style="1" customWidth="1"/>
    <col min="9" max="9" width="7.5703125" style="1" bestFit="1" customWidth="1"/>
    <col min="10" max="10" width="7.42578125" style="1" customWidth="1"/>
    <col min="11" max="11" width="7.5703125" style="1" customWidth="1"/>
    <col min="12" max="12" width="6.85546875" style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15.75" thickBot="1"/>
    <row r="2" spans="1:14" ht="73.5" customHeight="1" thickBot="1">
      <c r="A2" s="32"/>
      <c r="B2" s="33"/>
      <c r="C2" s="33"/>
      <c r="D2" s="33"/>
      <c r="E2" s="33"/>
      <c r="F2" s="33"/>
      <c r="G2" s="28" t="s">
        <v>0</v>
      </c>
      <c r="H2" s="28"/>
      <c r="I2" s="28"/>
      <c r="J2" s="28"/>
      <c r="K2" s="28"/>
      <c r="L2" s="28"/>
      <c r="M2" s="29"/>
    </row>
    <row r="3" spans="1:14" ht="81" customHeight="1" thickBot="1">
      <c r="A3" s="34" t="s">
        <v>81</v>
      </c>
      <c r="B3" s="35"/>
      <c r="C3" s="35"/>
      <c r="D3" s="35"/>
      <c r="E3" s="35"/>
      <c r="F3" s="35"/>
      <c r="G3" s="30" t="s">
        <v>230</v>
      </c>
      <c r="H3" s="30"/>
      <c r="I3" s="30"/>
      <c r="J3" s="30"/>
      <c r="K3" s="30"/>
      <c r="L3" s="30"/>
      <c r="M3" s="31"/>
      <c r="N3" s="21"/>
    </row>
    <row r="4" spans="1:14" s="18" customFormat="1" ht="18" customHeight="1">
      <c r="A4" s="16" t="s">
        <v>14</v>
      </c>
      <c r="B4" s="16" t="s">
        <v>1</v>
      </c>
      <c r="C4" s="16" t="s">
        <v>5</v>
      </c>
      <c r="D4" s="16" t="s">
        <v>16</v>
      </c>
      <c r="E4" s="16" t="s">
        <v>6</v>
      </c>
      <c r="F4" s="16" t="s">
        <v>7</v>
      </c>
      <c r="G4" s="16" t="s">
        <v>2</v>
      </c>
      <c r="H4" s="17" t="s">
        <v>3</v>
      </c>
      <c r="I4" s="17" t="s">
        <v>8</v>
      </c>
      <c r="J4" s="17" t="s">
        <v>9</v>
      </c>
      <c r="K4" s="17" t="s">
        <v>97</v>
      </c>
      <c r="L4" s="17" t="s">
        <v>10</v>
      </c>
      <c r="M4" s="17" t="s">
        <v>11</v>
      </c>
      <c r="N4" s="16" t="s">
        <v>24</v>
      </c>
    </row>
    <row r="5" spans="1:14" ht="18" customHeight="1">
      <c r="A5" s="11">
        <v>1</v>
      </c>
      <c r="B5" s="7" t="s">
        <v>98</v>
      </c>
      <c r="C5" s="7" t="s">
        <v>99</v>
      </c>
      <c r="D5" s="7" t="s">
        <v>100</v>
      </c>
      <c r="E5" s="12" t="s">
        <v>12</v>
      </c>
      <c r="F5" s="7" t="s">
        <v>13</v>
      </c>
      <c r="G5" s="7">
        <v>462</v>
      </c>
      <c r="H5" s="8">
        <f>VLOOKUP(F5,'[1]SHALIMAR CHEMICALS'!$C$3:$D$93,2,FALSE)</f>
        <v>46</v>
      </c>
      <c r="I5" s="8">
        <f t="shared" ref="I5:I52" si="0">G5*H5*20%</f>
        <v>4250.4000000000005</v>
      </c>
      <c r="J5" s="8">
        <f t="shared" ref="J5:J52" si="1">G5*2</f>
        <v>924</v>
      </c>
      <c r="K5" s="8">
        <f t="shared" ref="K5:K52" si="2">G5*6</f>
        <v>2772</v>
      </c>
      <c r="L5" s="8">
        <v>20</v>
      </c>
      <c r="M5" s="8">
        <f t="shared" ref="M5:M52" si="3">G5*H5+I5+J5+K5+L5</f>
        <v>29218.400000000001</v>
      </c>
      <c r="N5" s="7" t="s">
        <v>25</v>
      </c>
    </row>
    <row r="6" spans="1:14" ht="18" customHeight="1">
      <c r="A6" s="11">
        <v>2</v>
      </c>
      <c r="B6" s="7" t="s">
        <v>98</v>
      </c>
      <c r="C6" s="7" t="s">
        <v>101</v>
      </c>
      <c r="D6" s="7" t="s">
        <v>102</v>
      </c>
      <c r="E6" s="12" t="s">
        <v>12</v>
      </c>
      <c r="F6" s="7" t="s">
        <v>88</v>
      </c>
      <c r="G6" s="7">
        <v>324</v>
      </c>
      <c r="H6" s="8">
        <f>VLOOKUP(F6,'[1]SHALIMAR CHEMICALS'!$C$3:$D$93,2,FALSE)</f>
        <v>40.25</v>
      </c>
      <c r="I6" s="8">
        <f t="shared" si="0"/>
        <v>2608.2000000000003</v>
      </c>
      <c r="J6" s="8">
        <f t="shared" si="1"/>
        <v>648</v>
      </c>
      <c r="K6" s="8">
        <f t="shared" si="2"/>
        <v>1944</v>
      </c>
      <c r="L6" s="8">
        <v>20</v>
      </c>
      <c r="M6" s="8">
        <f t="shared" si="3"/>
        <v>18261.2</v>
      </c>
      <c r="N6" s="13" t="s">
        <v>103</v>
      </c>
    </row>
    <row r="7" spans="1:14" ht="18" customHeight="1">
      <c r="A7" s="11">
        <v>3</v>
      </c>
      <c r="B7" s="7" t="s">
        <v>98</v>
      </c>
      <c r="C7" s="7" t="s">
        <v>104</v>
      </c>
      <c r="D7" s="7" t="s">
        <v>105</v>
      </c>
      <c r="E7" s="12" t="s">
        <v>12</v>
      </c>
      <c r="F7" s="7" t="s">
        <v>106</v>
      </c>
      <c r="G7" s="7">
        <v>242</v>
      </c>
      <c r="H7" s="8">
        <f>VLOOKUP(F7,'[1]SHALIMAR CHEMICALS'!$C$3:$D$93,2,FALSE)</f>
        <v>43.7</v>
      </c>
      <c r="I7" s="8">
        <f t="shared" si="0"/>
        <v>2115.0800000000004</v>
      </c>
      <c r="J7" s="8">
        <f t="shared" si="1"/>
        <v>484</v>
      </c>
      <c r="K7" s="8">
        <f t="shared" si="2"/>
        <v>1452</v>
      </c>
      <c r="L7" s="8">
        <v>20</v>
      </c>
      <c r="M7" s="8">
        <f t="shared" si="3"/>
        <v>14646.480000000001</v>
      </c>
      <c r="N7" s="7" t="s">
        <v>107</v>
      </c>
    </row>
    <row r="8" spans="1:14" ht="18" customHeight="1">
      <c r="A8" s="11">
        <v>4</v>
      </c>
      <c r="B8" s="7" t="s">
        <v>108</v>
      </c>
      <c r="C8" s="7" t="s">
        <v>109</v>
      </c>
      <c r="D8" s="7" t="s">
        <v>110</v>
      </c>
      <c r="E8" s="12" t="s">
        <v>12</v>
      </c>
      <c r="F8" s="7" t="s">
        <v>17</v>
      </c>
      <c r="G8" s="7">
        <v>84</v>
      </c>
      <c r="H8" s="8">
        <f>VLOOKUP(F8,'[1]SHALIMAR CHEMICALS'!$C$3:$D$93,2,FALSE)</f>
        <v>40.25</v>
      </c>
      <c r="I8" s="8">
        <f t="shared" si="0"/>
        <v>676.2</v>
      </c>
      <c r="J8" s="8">
        <f t="shared" si="1"/>
        <v>168</v>
      </c>
      <c r="K8" s="8">
        <f t="shared" si="2"/>
        <v>504</v>
      </c>
      <c r="L8" s="8">
        <v>20</v>
      </c>
      <c r="M8" s="8">
        <f t="shared" si="3"/>
        <v>4749.2</v>
      </c>
      <c r="N8" s="7" t="s">
        <v>89</v>
      </c>
    </row>
    <row r="9" spans="1:14" ht="18" customHeight="1">
      <c r="A9" s="11">
        <v>5</v>
      </c>
      <c r="B9" s="7" t="s">
        <v>108</v>
      </c>
      <c r="C9" s="7" t="s">
        <v>111</v>
      </c>
      <c r="D9" s="7" t="s">
        <v>112</v>
      </c>
      <c r="E9" s="12" t="s">
        <v>12</v>
      </c>
      <c r="F9" s="7" t="s">
        <v>80</v>
      </c>
      <c r="G9" s="7">
        <v>105</v>
      </c>
      <c r="H9" s="8">
        <f>VLOOKUP(F9,'[1]SHALIMAR CHEMICALS'!$C$3:$D$93,2,FALSE)</f>
        <v>40.25</v>
      </c>
      <c r="I9" s="8">
        <f t="shared" si="0"/>
        <v>845.25</v>
      </c>
      <c r="J9" s="8">
        <f t="shared" si="1"/>
        <v>210</v>
      </c>
      <c r="K9" s="8">
        <f t="shared" si="2"/>
        <v>630</v>
      </c>
      <c r="L9" s="8">
        <v>20</v>
      </c>
      <c r="M9" s="8">
        <f t="shared" si="3"/>
        <v>5931.5</v>
      </c>
      <c r="N9" s="7" t="s">
        <v>93</v>
      </c>
    </row>
    <row r="10" spans="1:14" ht="18" customHeight="1">
      <c r="A10" s="11">
        <v>6</v>
      </c>
      <c r="B10" s="7" t="s">
        <v>113</v>
      </c>
      <c r="C10" s="7" t="s">
        <v>114</v>
      </c>
      <c r="D10" s="7" t="s">
        <v>115</v>
      </c>
      <c r="E10" s="12" t="s">
        <v>12</v>
      </c>
      <c r="F10" s="7" t="s">
        <v>106</v>
      </c>
      <c r="G10" s="7">
        <v>250</v>
      </c>
      <c r="H10" s="8">
        <f>VLOOKUP(F10,'[1]SHALIMAR CHEMICALS'!$C$3:$D$93,2,FALSE)</f>
        <v>43.7</v>
      </c>
      <c r="I10" s="8">
        <f t="shared" si="0"/>
        <v>2185</v>
      </c>
      <c r="J10" s="8">
        <f t="shared" si="1"/>
        <v>500</v>
      </c>
      <c r="K10" s="8">
        <f t="shared" si="2"/>
        <v>1500</v>
      </c>
      <c r="L10" s="8">
        <v>20</v>
      </c>
      <c r="M10" s="8">
        <f t="shared" si="3"/>
        <v>15130</v>
      </c>
      <c r="N10" s="7" t="s">
        <v>116</v>
      </c>
    </row>
    <row r="11" spans="1:14" ht="18" customHeight="1">
      <c r="A11" s="11">
        <v>7</v>
      </c>
      <c r="B11" s="7" t="s">
        <v>117</v>
      </c>
      <c r="C11" s="7" t="s">
        <v>118</v>
      </c>
      <c r="D11" s="7" t="s">
        <v>119</v>
      </c>
      <c r="E11" s="12" t="s">
        <v>12</v>
      </c>
      <c r="F11" s="7" t="s">
        <v>19</v>
      </c>
      <c r="G11" s="7">
        <v>165</v>
      </c>
      <c r="H11" s="8">
        <f>VLOOKUP(F11,'[1]SHALIMAR CHEMICALS'!$C$3:$D$93,2,FALSE)</f>
        <v>40</v>
      </c>
      <c r="I11" s="8">
        <f t="shared" si="0"/>
        <v>1320</v>
      </c>
      <c r="J11" s="8">
        <f t="shared" si="1"/>
        <v>330</v>
      </c>
      <c r="K11" s="8">
        <f t="shared" si="2"/>
        <v>990</v>
      </c>
      <c r="L11" s="8">
        <v>20</v>
      </c>
      <c r="M11" s="8">
        <f t="shared" si="3"/>
        <v>9260</v>
      </c>
      <c r="N11" s="13" t="s">
        <v>120</v>
      </c>
    </row>
    <row r="12" spans="1:14" ht="18" customHeight="1">
      <c r="A12" s="11">
        <v>8</v>
      </c>
      <c r="B12" s="7" t="s">
        <v>121</v>
      </c>
      <c r="C12" s="7" t="s">
        <v>122</v>
      </c>
      <c r="D12" s="7" t="s">
        <v>123</v>
      </c>
      <c r="E12" s="12" t="s">
        <v>12</v>
      </c>
      <c r="F12" s="7" t="s">
        <v>13</v>
      </c>
      <c r="G12" s="7">
        <v>124</v>
      </c>
      <c r="H12" s="8">
        <f>VLOOKUP(F12,'[1]SHALIMAR CHEMICALS'!$C$3:$D$93,2,FALSE)</f>
        <v>46</v>
      </c>
      <c r="I12" s="8">
        <f t="shared" si="0"/>
        <v>1140.8</v>
      </c>
      <c r="J12" s="8">
        <f t="shared" si="1"/>
        <v>248</v>
      </c>
      <c r="K12" s="8">
        <f t="shared" si="2"/>
        <v>744</v>
      </c>
      <c r="L12" s="8">
        <v>20</v>
      </c>
      <c r="M12" s="8">
        <f t="shared" si="3"/>
        <v>7856.8</v>
      </c>
      <c r="N12" s="7" t="s">
        <v>25</v>
      </c>
    </row>
    <row r="13" spans="1:14" ht="18" customHeight="1">
      <c r="A13" s="11">
        <v>9</v>
      </c>
      <c r="B13" s="7" t="s">
        <v>124</v>
      </c>
      <c r="C13" s="7" t="s">
        <v>125</v>
      </c>
      <c r="D13" s="7" t="s">
        <v>126</v>
      </c>
      <c r="E13" s="12" t="s">
        <v>12</v>
      </c>
      <c r="F13" s="7" t="s">
        <v>85</v>
      </c>
      <c r="G13" s="7">
        <v>194</v>
      </c>
      <c r="H13" s="8">
        <f>VLOOKUP(F13,'[1]SHALIMAR CHEMICALS'!$C$3:$D$93,2,FALSE)</f>
        <v>43.7</v>
      </c>
      <c r="I13" s="8">
        <f t="shared" si="0"/>
        <v>1695.5600000000004</v>
      </c>
      <c r="J13" s="8">
        <f t="shared" si="1"/>
        <v>388</v>
      </c>
      <c r="K13" s="8">
        <f t="shared" si="2"/>
        <v>1164</v>
      </c>
      <c r="L13" s="8">
        <v>20</v>
      </c>
      <c r="M13" s="8">
        <f t="shared" si="3"/>
        <v>11745.36</v>
      </c>
      <c r="N13" s="7" t="s">
        <v>86</v>
      </c>
    </row>
    <row r="14" spans="1:14" s="18" customFormat="1" ht="30">
      <c r="A14" s="39">
        <v>10</v>
      </c>
      <c r="B14" s="40" t="s">
        <v>124</v>
      </c>
      <c r="C14" s="40" t="s">
        <v>127</v>
      </c>
      <c r="D14" s="41" t="s">
        <v>231</v>
      </c>
      <c r="E14" s="42" t="s">
        <v>12</v>
      </c>
      <c r="F14" s="40" t="s">
        <v>128</v>
      </c>
      <c r="G14" s="40">
        <v>197</v>
      </c>
      <c r="H14" s="43">
        <f>VLOOKUP(F14,'[1]SHALIMAR CHEMICALS'!$C$3:$D$93,2,FALSE)</f>
        <v>44.85</v>
      </c>
      <c r="I14" s="43">
        <f t="shared" si="0"/>
        <v>1767.0900000000001</v>
      </c>
      <c r="J14" s="43">
        <f t="shared" si="1"/>
        <v>394</v>
      </c>
      <c r="K14" s="43">
        <f t="shared" si="2"/>
        <v>1182</v>
      </c>
      <c r="L14" s="43">
        <v>20</v>
      </c>
      <c r="M14" s="43">
        <f t="shared" si="3"/>
        <v>12198.54</v>
      </c>
      <c r="N14" s="40" t="s">
        <v>129</v>
      </c>
    </row>
    <row r="15" spans="1:14" ht="18" customHeight="1">
      <c r="A15" s="11">
        <v>11</v>
      </c>
      <c r="B15" s="7" t="s">
        <v>130</v>
      </c>
      <c r="C15" s="7" t="s">
        <v>131</v>
      </c>
      <c r="D15" s="7" t="s">
        <v>132</v>
      </c>
      <c r="E15" s="12" t="s">
        <v>12</v>
      </c>
      <c r="F15" s="7" t="s">
        <v>20</v>
      </c>
      <c r="G15" s="7">
        <v>357</v>
      </c>
      <c r="H15" s="8">
        <f>VLOOKUP(F15,'[1]SHALIMAR CHEMICALS'!$C$3:$D$93,2,FALSE)</f>
        <v>40.25</v>
      </c>
      <c r="I15" s="8">
        <f t="shared" si="0"/>
        <v>2873.8500000000004</v>
      </c>
      <c r="J15" s="8">
        <f t="shared" si="1"/>
        <v>714</v>
      </c>
      <c r="K15" s="8">
        <f t="shared" si="2"/>
        <v>2142</v>
      </c>
      <c r="L15" s="8">
        <v>20</v>
      </c>
      <c r="M15" s="8">
        <f t="shared" si="3"/>
        <v>20119.099999999999</v>
      </c>
      <c r="N15" s="7" t="s">
        <v>95</v>
      </c>
    </row>
    <row r="16" spans="1:14" ht="18" customHeight="1">
      <c r="A16" s="11">
        <v>12</v>
      </c>
      <c r="B16" s="7" t="s">
        <v>130</v>
      </c>
      <c r="C16" s="7" t="s">
        <v>133</v>
      </c>
      <c r="D16" s="7" t="s">
        <v>134</v>
      </c>
      <c r="E16" s="12" t="s">
        <v>12</v>
      </c>
      <c r="F16" s="7" t="s">
        <v>88</v>
      </c>
      <c r="G16" s="7">
        <v>81</v>
      </c>
      <c r="H16" s="8">
        <f>VLOOKUP(F16,'[1]SHALIMAR CHEMICALS'!$C$3:$D$93,2,FALSE)</f>
        <v>40.25</v>
      </c>
      <c r="I16" s="8">
        <f t="shared" si="0"/>
        <v>652.05000000000007</v>
      </c>
      <c r="J16" s="8">
        <f t="shared" si="1"/>
        <v>162</v>
      </c>
      <c r="K16" s="8">
        <f t="shared" si="2"/>
        <v>486</v>
      </c>
      <c r="L16" s="8">
        <v>20</v>
      </c>
      <c r="M16" s="8">
        <f t="shared" si="3"/>
        <v>4580.3</v>
      </c>
      <c r="N16" s="7" t="s">
        <v>135</v>
      </c>
    </row>
    <row r="17" spans="1:14" ht="18" customHeight="1">
      <c r="A17" s="11">
        <v>13</v>
      </c>
      <c r="B17" s="7" t="s">
        <v>130</v>
      </c>
      <c r="C17" s="7" t="s">
        <v>136</v>
      </c>
      <c r="D17" s="7" t="s">
        <v>137</v>
      </c>
      <c r="E17" s="12" t="s">
        <v>12</v>
      </c>
      <c r="F17" s="7" t="s">
        <v>20</v>
      </c>
      <c r="G17" s="7">
        <v>293</v>
      </c>
      <c r="H17" s="8">
        <f>VLOOKUP(F17,'[1]SHALIMAR CHEMICALS'!$C$3:$D$93,2,FALSE)</f>
        <v>40.25</v>
      </c>
      <c r="I17" s="8">
        <f t="shared" si="0"/>
        <v>2358.65</v>
      </c>
      <c r="J17" s="8">
        <f t="shared" si="1"/>
        <v>586</v>
      </c>
      <c r="K17" s="8">
        <f t="shared" si="2"/>
        <v>1758</v>
      </c>
      <c r="L17" s="8">
        <v>20</v>
      </c>
      <c r="M17" s="8">
        <f t="shared" si="3"/>
        <v>16515.900000000001</v>
      </c>
      <c r="N17" s="7" t="s">
        <v>95</v>
      </c>
    </row>
    <row r="18" spans="1:14" ht="18" customHeight="1">
      <c r="A18" s="11">
        <v>14</v>
      </c>
      <c r="B18" s="7" t="s">
        <v>138</v>
      </c>
      <c r="C18" s="7" t="s">
        <v>139</v>
      </c>
      <c r="D18" s="7" t="s">
        <v>140</v>
      </c>
      <c r="E18" s="12" t="s">
        <v>12</v>
      </c>
      <c r="F18" s="7" t="s">
        <v>83</v>
      </c>
      <c r="G18" s="7">
        <v>138</v>
      </c>
      <c r="H18" s="8">
        <f>VLOOKUP(F18,'[1]SHALIMAR CHEMICALS'!$C$3:$D$93,2,FALSE)</f>
        <v>46</v>
      </c>
      <c r="I18" s="8">
        <f t="shared" si="0"/>
        <v>1269.6000000000001</v>
      </c>
      <c r="J18" s="8">
        <f t="shared" si="1"/>
        <v>276</v>
      </c>
      <c r="K18" s="8">
        <f t="shared" si="2"/>
        <v>828</v>
      </c>
      <c r="L18" s="8">
        <v>20</v>
      </c>
      <c r="M18" s="8">
        <f t="shared" si="3"/>
        <v>8741.6</v>
      </c>
      <c r="N18" s="7" t="s">
        <v>84</v>
      </c>
    </row>
    <row r="19" spans="1:14" ht="18" customHeight="1">
      <c r="A19" s="11">
        <v>15</v>
      </c>
      <c r="B19" s="7" t="s">
        <v>138</v>
      </c>
      <c r="C19" s="7" t="s">
        <v>141</v>
      </c>
      <c r="D19" s="7" t="s">
        <v>142</v>
      </c>
      <c r="E19" s="12" t="s">
        <v>12</v>
      </c>
      <c r="F19" s="7" t="s">
        <v>90</v>
      </c>
      <c r="G19" s="7">
        <v>137</v>
      </c>
      <c r="H19" s="8">
        <f>VLOOKUP(F19,'[1]SHALIMAR CHEMICALS'!$C$3:$D$93,2,FALSE)</f>
        <v>47.15</v>
      </c>
      <c r="I19" s="8">
        <f t="shared" si="0"/>
        <v>1291.9100000000001</v>
      </c>
      <c r="J19" s="8">
        <f t="shared" si="1"/>
        <v>274</v>
      </c>
      <c r="K19" s="8">
        <f t="shared" si="2"/>
        <v>822</v>
      </c>
      <c r="L19" s="8">
        <v>20</v>
      </c>
      <c r="M19" s="8">
        <f t="shared" si="3"/>
        <v>8867.4599999999991</v>
      </c>
      <c r="N19" s="7" t="s">
        <v>143</v>
      </c>
    </row>
    <row r="20" spans="1:14" ht="18" customHeight="1">
      <c r="A20" s="11">
        <v>16</v>
      </c>
      <c r="B20" s="7" t="s">
        <v>138</v>
      </c>
      <c r="C20" s="7" t="s">
        <v>144</v>
      </c>
      <c r="D20" s="7" t="s">
        <v>145</v>
      </c>
      <c r="E20" s="12" t="s">
        <v>12</v>
      </c>
      <c r="F20" s="7" t="s">
        <v>23</v>
      </c>
      <c r="G20" s="7">
        <v>174</v>
      </c>
      <c r="H20" s="8">
        <f>VLOOKUP(F20,'[1]SHALIMAR CHEMICALS'!$C$3:$D$93,2,FALSE)</f>
        <v>47.15</v>
      </c>
      <c r="I20" s="8">
        <f t="shared" si="0"/>
        <v>1640.8200000000002</v>
      </c>
      <c r="J20" s="8">
        <f t="shared" si="1"/>
        <v>348</v>
      </c>
      <c r="K20" s="8">
        <f t="shared" si="2"/>
        <v>1044</v>
      </c>
      <c r="L20" s="8">
        <v>20</v>
      </c>
      <c r="M20" s="8">
        <f t="shared" si="3"/>
        <v>11256.92</v>
      </c>
      <c r="N20" s="7" t="s">
        <v>87</v>
      </c>
    </row>
    <row r="21" spans="1:14" ht="18" customHeight="1">
      <c r="A21" s="11">
        <v>17</v>
      </c>
      <c r="B21" s="7" t="s">
        <v>138</v>
      </c>
      <c r="C21" s="7" t="s">
        <v>146</v>
      </c>
      <c r="D21" s="7" t="s">
        <v>147</v>
      </c>
      <c r="E21" s="12" t="s">
        <v>12</v>
      </c>
      <c r="F21" s="7" t="s">
        <v>128</v>
      </c>
      <c r="G21" s="7">
        <v>136</v>
      </c>
      <c r="H21" s="8">
        <f>VLOOKUP(F21,'[1]SHALIMAR CHEMICALS'!$C$3:$D$93,2,FALSE)</f>
        <v>44.85</v>
      </c>
      <c r="I21" s="8">
        <f t="shared" si="0"/>
        <v>1219.92</v>
      </c>
      <c r="J21" s="8">
        <f t="shared" si="1"/>
        <v>272</v>
      </c>
      <c r="K21" s="8">
        <f t="shared" si="2"/>
        <v>816</v>
      </c>
      <c r="L21" s="8">
        <v>20</v>
      </c>
      <c r="M21" s="8">
        <f t="shared" si="3"/>
        <v>8427.52</v>
      </c>
      <c r="N21" s="7" t="s">
        <v>129</v>
      </c>
    </row>
    <row r="22" spans="1:14" ht="18" customHeight="1">
      <c r="A22" s="11">
        <v>18</v>
      </c>
      <c r="B22" s="7" t="s">
        <v>148</v>
      </c>
      <c r="C22" s="7" t="s">
        <v>149</v>
      </c>
      <c r="D22" s="7" t="s">
        <v>150</v>
      </c>
      <c r="E22" s="12" t="s">
        <v>12</v>
      </c>
      <c r="F22" s="7" t="s">
        <v>13</v>
      </c>
      <c r="G22" s="7">
        <v>357</v>
      </c>
      <c r="H22" s="8">
        <f>VLOOKUP(F22,'[1]SHALIMAR CHEMICALS'!$C$3:$D$93,2,FALSE)</f>
        <v>46</v>
      </c>
      <c r="I22" s="8">
        <f t="shared" si="0"/>
        <v>3284.4</v>
      </c>
      <c r="J22" s="8">
        <f t="shared" si="1"/>
        <v>714</v>
      </c>
      <c r="K22" s="8">
        <f t="shared" si="2"/>
        <v>2142</v>
      </c>
      <c r="L22" s="8">
        <v>20</v>
      </c>
      <c r="M22" s="8">
        <f t="shared" si="3"/>
        <v>22582.400000000001</v>
      </c>
      <c r="N22" s="7" t="s">
        <v>25</v>
      </c>
    </row>
    <row r="23" spans="1:14" ht="18" customHeight="1">
      <c r="A23" s="11">
        <v>19</v>
      </c>
      <c r="B23" s="7" t="s">
        <v>148</v>
      </c>
      <c r="C23" s="7" t="s">
        <v>151</v>
      </c>
      <c r="D23" s="7" t="s">
        <v>152</v>
      </c>
      <c r="E23" s="12" t="s">
        <v>12</v>
      </c>
      <c r="F23" s="7" t="s">
        <v>22</v>
      </c>
      <c r="G23" s="7">
        <v>127</v>
      </c>
      <c r="H23" s="8">
        <f>VLOOKUP(F23,'[1]SHALIMAR CHEMICALS'!$C$3:$D$93,2,FALSE)</f>
        <v>52.9</v>
      </c>
      <c r="I23" s="8">
        <f t="shared" si="0"/>
        <v>1343.66</v>
      </c>
      <c r="J23" s="8">
        <f t="shared" si="1"/>
        <v>254</v>
      </c>
      <c r="K23" s="8">
        <f t="shared" si="2"/>
        <v>762</v>
      </c>
      <c r="L23" s="8">
        <v>20</v>
      </c>
      <c r="M23" s="8">
        <f t="shared" si="3"/>
        <v>9097.9599999999991</v>
      </c>
      <c r="N23" s="7" t="s">
        <v>91</v>
      </c>
    </row>
    <row r="24" spans="1:14" ht="18" customHeight="1">
      <c r="A24" s="11">
        <v>20</v>
      </c>
      <c r="B24" s="7" t="s">
        <v>153</v>
      </c>
      <c r="C24" s="7" t="s">
        <v>154</v>
      </c>
      <c r="D24" s="7" t="s">
        <v>155</v>
      </c>
      <c r="E24" s="12" t="s">
        <v>12</v>
      </c>
      <c r="F24" s="7" t="s">
        <v>80</v>
      </c>
      <c r="G24" s="7">
        <v>139</v>
      </c>
      <c r="H24" s="8">
        <f>VLOOKUP(F24,'[1]SHALIMAR CHEMICALS'!$C$3:$D$93,2,FALSE)</f>
        <v>40.25</v>
      </c>
      <c r="I24" s="8">
        <f t="shared" si="0"/>
        <v>1118.95</v>
      </c>
      <c r="J24" s="8">
        <f t="shared" si="1"/>
        <v>278</v>
      </c>
      <c r="K24" s="8">
        <f t="shared" si="2"/>
        <v>834</v>
      </c>
      <c r="L24" s="8">
        <v>20</v>
      </c>
      <c r="M24" s="8">
        <f t="shared" si="3"/>
        <v>7845.7</v>
      </c>
      <c r="N24" s="7" t="s">
        <v>156</v>
      </c>
    </row>
    <row r="25" spans="1:14" ht="18" customHeight="1">
      <c r="A25" s="11">
        <v>21</v>
      </c>
      <c r="B25" s="7" t="s">
        <v>157</v>
      </c>
      <c r="C25" s="7" t="s">
        <v>158</v>
      </c>
      <c r="D25" s="7" t="s">
        <v>159</v>
      </c>
      <c r="E25" s="12" t="s">
        <v>12</v>
      </c>
      <c r="F25" s="7" t="s">
        <v>13</v>
      </c>
      <c r="G25" s="7">
        <v>250</v>
      </c>
      <c r="H25" s="8">
        <f>VLOOKUP(F25,'[1]SHALIMAR CHEMICALS'!$C$3:$D$93,2,FALSE)</f>
        <v>46</v>
      </c>
      <c r="I25" s="8">
        <f t="shared" si="0"/>
        <v>2300</v>
      </c>
      <c r="J25" s="8">
        <f t="shared" si="1"/>
        <v>500</v>
      </c>
      <c r="K25" s="8">
        <f t="shared" si="2"/>
        <v>1500</v>
      </c>
      <c r="L25" s="8">
        <v>20</v>
      </c>
      <c r="M25" s="8">
        <f t="shared" si="3"/>
        <v>15820</v>
      </c>
      <c r="N25" s="7" t="s">
        <v>25</v>
      </c>
    </row>
    <row r="26" spans="1:14" ht="18" customHeight="1">
      <c r="A26" s="11">
        <v>22</v>
      </c>
      <c r="B26" s="7" t="s">
        <v>157</v>
      </c>
      <c r="C26" s="7" t="s">
        <v>160</v>
      </c>
      <c r="D26" s="7" t="s">
        <v>161</v>
      </c>
      <c r="E26" s="12" t="s">
        <v>12</v>
      </c>
      <c r="F26" s="7" t="s">
        <v>21</v>
      </c>
      <c r="G26" s="7">
        <v>86</v>
      </c>
      <c r="H26" s="8">
        <f>VLOOKUP(F26,'[1]SHALIMAR CHEMICALS'!$C$3:$D$93,2,FALSE)</f>
        <v>41.4</v>
      </c>
      <c r="I26" s="8">
        <f t="shared" si="0"/>
        <v>712.08</v>
      </c>
      <c r="J26" s="8">
        <f t="shared" si="1"/>
        <v>172</v>
      </c>
      <c r="K26" s="8">
        <f t="shared" si="2"/>
        <v>516</v>
      </c>
      <c r="L26" s="8">
        <v>20</v>
      </c>
      <c r="M26" s="8">
        <f t="shared" si="3"/>
        <v>4980.4800000000005</v>
      </c>
      <c r="N26" s="7" t="s">
        <v>92</v>
      </c>
    </row>
    <row r="27" spans="1:14" ht="18" customHeight="1">
      <c r="A27" s="11">
        <v>23</v>
      </c>
      <c r="B27" s="7" t="s">
        <v>157</v>
      </c>
      <c r="C27" s="7" t="s">
        <v>162</v>
      </c>
      <c r="D27" s="7" t="s">
        <v>163</v>
      </c>
      <c r="E27" s="12" t="s">
        <v>12</v>
      </c>
      <c r="F27" s="7" t="s">
        <v>94</v>
      </c>
      <c r="G27" s="7">
        <v>153</v>
      </c>
      <c r="H27" s="8">
        <f>VLOOKUP(F27,'[1]SHALIMAR CHEMICALS'!$C$3:$D$93,2,FALSE)</f>
        <v>41.4</v>
      </c>
      <c r="I27" s="8">
        <f t="shared" si="0"/>
        <v>1266.8400000000001</v>
      </c>
      <c r="J27" s="8">
        <f t="shared" si="1"/>
        <v>306</v>
      </c>
      <c r="K27" s="8">
        <f t="shared" si="2"/>
        <v>918</v>
      </c>
      <c r="L27" s="8">
        <v>20</v>
      </c>
      <c r="M27" s="8">
        <f t="shared" si="3"/>
        <v>8845.0400000000009</v>
      </c>
      <c r="N27" s="7" t="s">
        <v>164</v>
      </c>
    </row>
    <row r="28" spans="1:14" ht="18" customHeight="1">
      <c r="A28" s="11">
        <v>24</v>
      </c>
      <c r="B28" s="7" t="s">
        <v>165</v>
      </c>
      <c r="C28" s="7" t="s">
        <v>166</v>
      </c>
      <c r="D28" s="7" t="s">
        <v>167</v>
      </c>
      <c r="E28" s="12" t="s">
        <v>12</v>
      </c>
      <c r="F28" s="7" t="s">
        <v>88</v>
      </c>
      <c r="G28" s="7">
        <v>121</v>
      </c>
      <c r="H28" s="8">
        <f>VLOOKUP(F28,'[1]SHALIMAR CHEMICALS'!$C$3:$D$93,2,FALSE)</f>
        <v>40.25</v>
      </c>
      <c r="I28" s="8">
        <f t="shared" si="0"/>
        <v>974.05000000000007</v>
      </c>
      <c r="J28" s="8">
        <f t="shared" si="1"/>
        <v>242</v>
      </c>
      <c r="K28" s="8">
        <f t="shared" si="2"/>
        <v>726</v>
      </c>
      <c r="L28" s="8">
        <v>20</v>
      </c>
      <c r="M28" s="8">
        <f t="shared" si="3"/>
        <v>6832.3</v>
      </c>
      <c r="N28" s="13" t="s">
        <v>168</v>
      </c>
    </row>
    <row r="29" spans="1:14" ht="18" customHeight="1">
      <c r="A29" s="11">
        <v>25</v>
      </c>
      <c r="B29" s="7" t="s">
        <v>165</v>
      </c>
      <c r="C29" s="7" t="s">
        <v>169</v>
      </c>
      <c r="D29" s="7" t="s">
        <v>170</v>
      </c>
      <c r="E29" s="12" t="s">
        <v>12</v>
      </c>
      <c r="F29" s="7" t="s">
        <v>17</v>
      </c>
      <c r="G29" s="7">
        <v>267</v>
      </c>
      <c r="H29" s="8">
        <f>VLOOKUP(F29,'[1]SHALIMAR CHEMICALS'!$C$3:$D$93,2,FALSE)</f>
        <v>40.25</v>
      </c>
      <c r="I29" s="8">
        <f t="shared" si="0"/>
        <v>2149.35</v>
      </c>
      <c r="J29" s="8">
        <f t="shared" si="1"/>
        <v>534</v>
      </c>
      <c r="K29" s="8">
        <f t="shared" si="2"/>
        <v>1602</v>
      </c>
      <c r="L29" s="8">
        <v>20</v>
      </c>
      <c r="M29" s="8">
        <f t="shared" si="3"/>
        <v>15052.1</v>
      </c>
      <c r="N29" s="7" t="s">
        <v>82</v>
      </c>
    </row>
    <row r="30" spans="1:14" ht="18" customHeight="1">
      <c r="A30" s="11">
        <v>26</v>
      </c>
      <c r="B30" s="7" t="s">
        <v>171</v>
      </c>
      <c r="C30" s="7" t="s">
        <v>172</v>
      </c>
      <c r="D30" s="7" t="s">
        <v>173</v>
      </c>
      <c r="E30" s="12" t="s">
        <v>12</v>
      </c>
      <c r="F30" s="7" t="s">
        <v>23</v>
      </c>
      <c r="G30" s="7">
        <v>171</v>
      </c>
      <c r="H30" s="8">
        <f>VLOOKUP(F30,'[1]SHALIMAR CHEMICALS'!$C$3:$D$93,2,FALSE)</f>
        <v>47.15</v>
      </c>
      <c r="I30" s="8">
        <f t="shared" si="0"/>
        <v>1612.53</v>
      </c>
      <c r="J30" s="8">
        <f t="shared" si="1"/>
        <v>342</v>
      </c>
      <c r="K30" s="8">
        <f t="shared" si="2"/>
        <v>1026</v>
      </c>
      <c r="L30" s="8">
        <v>20</v>
      </c>
      <c r="M30" s="8">
        <f t="shared" si="3"/>
        <v>11063.18</v>
      </c>
      <c r="N30" s="7" t="s">
        <v>87</v>
      </c>
    </row>
    <row r="31" spans="1:14" ht="18" customHeight="1">
      <c r="A31" s="11">
        <v>27</v>
      </c>
      <c r="B31" s="7" t="s">
        <v>171</v>
      </c>
      <c r="C31" s="7" t="s">
        <v>174</v>
      </c>
      <c r="D31" s="7" t="s">
        <v>175</v>
      </c>
      <c r="E31" s="12" t="s">
        <v>12</v>
      </c>
      <c r="F31" s="7" t="s">
        <v>85</v>
      </c>
      <c r="G31" s="7">
        <v>354</v>
      </c>
      <c r="H31" s="8">
        <f>VLOOKUP(F31,'[1]SHALIMAR CHEMICALS'!$C$3:$D$93,2,FALSE)</f>
        <v>43.7</v>
      </c>
      <c r="I31" s="8">
        <f t="shared" si="0"/>
        <v>3093.9600000000005</v>
      </c>
      <c r="J31" s="8">
        <f t="shared" si="1"/>
        <v>708</v>
      </c>
      <c r="K31" s="8">
        <f t="shared" si="2"/>
        <v>2124</v>
      </c>
      <c r="L31" s="8">
        <v>20</v>
      </c>
      <c r="M31" s="8">
        <f t="shared" si="3"/>
        <v>21415.760000000002</v>
      </c>
      <c r="N31" s="7" t="s">
        <v>86</v>
      </c>
    </row>
    <row r="32" spans="1:14" ht="18" customHeight="1">
      <c r="A32" s="11">
        <v>28</v>
      </c>
      <c r="B32" s="7" t="s">
        <v>171</v>
      </c>
      <c r="C32" s="7" t="s">
        <v>176</v>
      </c>
      <c r="D32" s="7" t="s">
        <v>177</v>
      </c>
      <c r="E32" s="12" t="s">
        <v>12</v>
      </c>
      <c r="F32" s="7" t="s">
        <v>13</v>
      </c>
      <c r="G32" s="7">
        <v>308</v>
      </c>
      <c r="H32" s="8">
        <f>VLOOKUP(F32,'[1]SHALIMAR CHEMICALS'!$C$3:$D$93,2,FALSE)</f>
        <v>46</v>
      </c>
      <c r="I32" s="8">
        <f t="shared" si="0"/>
        <v>2833.6000000000004</v>
      </c>
      <c r="J32" s="8">
        <f t="shared" si="1"/>
        <v>616</v>
      </c>
      <c r="K32" s="8">
        <f t="shared" si="2"/>
        <v>1848</v>
      </c>
      <c r="L32" s="8">
        <v>20</v>
      </c>
      <c r="M32" s="8">
        <f t="shared" si="3"/>
        <v>19485.599999999999</v>
      </c>
      <c r="N32" s="7" t="s">
        <v>25</v>
      </c>
    </row>
    <row r="33" spans="1:14" ht="18" customHeight="1">
      <c r="A33" s="11">
        <v>29</v>
      </c>
      <c r="B33" s="7" t="s">
        <v>178</v>
      </c>
      <c r="C33" s="7" t="s">
        <v>179</v>
      </c>
      <c r="D33" s="7" t="s">
        <v>180</v>
      </c>
      <c r="E33" s="12" t="s">
        <v>12</v>
      </c>
      <c r="F33" s="7" t="s">
        <v>19</v>
      </c>
      <c r="G33" s="7">
        <v>100</v>
      </c>
      <c r="H33" s="8">
        <f>VLOOKUP(F33,'[1]SHALIMAR CHEMICALS'!$C$3:$D$93,2,FALSE)</f>
        <v>40</v>
      </c>
      <c r="I33" s="8">
        <f t="shared" si="0"/>
        <v>800</v>
      </c>
      <c r="J33" s="8">
        <f t="shared" si="1"/>
        <v>200</v>
      </c>
      <c r="K33" s="8">
        <f t="shared" si="2"/>
        <v>600</v>
      </c>
      <c r="L33" s="8">
        <v>20</v>
      </c>
      <c r="M33" s="8">
        <f t="shared" si="3"/>
        <v>5620</v>
      </c>
      <c r="N33" s="13" t="s">
        <v>120</v>
      </c>
    </row>
    <row r="34" spans="1:14" ht="18" customHeight="1">
      <c r="A34" s="11">
        <v>30</v>
      </c>
      <c r="B34" s="7" t="s">
        <v>178</v>
      </c>
      <c r="C34" s="7" t="s">
        <v>181</v>
      </c>
      <c r="D34" s="7" t="s">
        <v>182</v>
      </c>
      <c r="E34" s="12" t="s">
        <v>12</v>
      </c>
      <c r="F34" s="7" t="s">
        <v>13</v>
      </c>
      <c r="G34" s="7">
        <v>305</v>
      </c>
      <c r="H34" s="8">
        <f>VLOOKUP(F34,'[1]SHALIMAR CHEMICALS'!$C$3:$D$93,2,FALSE)</f>
        <v>46</v>
      </c>
      <c r="I34" s="8">
        <f t="shared" si="0"/>
        <v>2806</v>
      </c>
      <c r="J34" s="8">
        <f t="shared" si="1"/>
        <v>610</v>
      </c>
      <c r="K34" s="8">
        <f t="shared" si="2"/>
        <v>1830</v>
      </c>
      <c r="L34" s="8">
        <v>20</v>
      </c>
      <c r="M34" s="8">
        <f t="shared" si="3"/>
        <v>19296</v>
      </c>
      <c r="N34" s="7" t="s">
        <v>25</v>
      </c>
    </row>
    <row r="35" spans="1:14" ht="18" customHeight="1">
      <c r="A35" s="11">
        <v>31</v>
      </c>
      <c r="B35" s="7" t="s">
        <v>183</v>
      </c>
      <c r="C35" s="7" t="s">
        <v>184</v>
      </c>
      <c r="D35" s="7" t="s">
        <v>185</v>
      </c>
      <c r="E35" s="12" t="s">
        <v>12</v>
      </c>
      <c r="F35" s="7" t="s">
        <v>80</v>
      </c>
      <c r="G35" s="7">
        <v>122</v>
      </c>
      <c r="H35" s="8">
        <f>VLOOKUP(F35,'[1]SHALIMAR CHEMICALS'!$C$3:$D$93,2,FALSE)</f>
        <v>40.25</v>
      </c>
      <c r="I35" s="8">
        <f t="shared" si="0"/>
        <v>982.1</v>
      </c>
      <c r="J35" s="8">
        <f t="shared" si="1"/>
        <v>244</v>
      </c>
      <c r="K35" s="8">
        <f t="shared" si="2"/>
        <v>732</v>
      </c>
      <c r="L35" s="8">
        <v>20</v>
      </c>
      <c r="M35" s="8">
        <f t="shared" si="3"/>
        <v>6888.6</v>
      </c>
      <c r="N35" s="7" t="s">
        <v>93</v>
      </c>
    </row>
    <row r="36" spans="1:14" ht="18" customHeight="1">
      <c r="A36" s="11">
        <v>32</v>
      </c>
      <c r="B36" s="7" t="s">
        <v>183</v>
      </c>
      <c r="C36" s="7" t="s">
        <v>186</v>
      </c>
      <c r="D36" s="7" t="s">
        <v>187</v>
      </c>
      <c r="E36" s="12" t="s">
        <v>12</v>
      </c>
      <c r="F36" s="7" t="s">
        <v>88</v>
      </c>
      <c r="G36" s="7">
        <v>116</v>
      </c>
      <c r="H36" s="8">
        <f>VLOOKUP(F36,'[1]SHALIMAR CHEMICALS'!$C$3:$D$93,2,FALSE)</f>
        <v>40.25</v>
      </c>
      <c r="I36" s="8">
        <f t="shared" si="0"/>
        <v>933.80000000000007</v>
      </c>
      <c r="J36" s="8">
        <f t="shared" si="1"/>
        <v>232</v>
      </c>
      <c r="K36" s="8">
        <f t="shared" si="2"/>
        <v>696</v>
      </c>
      <c r="L36" s="8">
        <v>20</v>
      </c>
      <c r="M36" s="8">
        <f t="shared" si="3"/>
        <v>6550.8</v>
      </c>
      <c r="N36" s="13" t="s">
        <v>103</v>
      </c>
    </row>
    <row r="37" spans="1:14" ht="18" customHeight="1">
      <c r="A37" s="11">
        <v>33</v>
      </c>
      <c r="B37" s="7" t="s">
        <v>183</v>
      </c>
      <c r="C37" s="7" t="s">
        <v>188</v>
      </c>
      <c r="D37" s="7" t="s">
        <v>189</v>
      </c>
      <c r="E37" s="12" t="s">
        <v>12</v>
      </c>
      <c r="F37" s="7" t="s">
        <v>23</v>
      </c>
      <c r="G37" s="7">
        <v>290</v>
      </c>
      <c r="H37" s="8">
        <f>VLOOKUP(F37,'[1]SHALIMAR CHEMICALS'!$C$3:$D$93,2,FALSE)</f>
        <v>47.15</v>
      </c>
      <c r="I37" s="8">
        <f t="shared" si="0"/>
        <v>2734.7000000000003</v>
      </c>
      <c r="J37" s="8">
        <f t="shared" si="1"/>
        <v>580</v>
      </c>
      <c r="K37" s="8">
        <f t="shared" si="2"/>
        <v>1740</v>
      </c>
      <c r="L37" s="8">
        <v>20</v>
      </c>
      <c r="M37" s="8">
        <f t="shared" si="3"/>
        <v>18748.2</v>
      </c>
      <c r="N37" s="7" t="s">
        <v>87</v>
      </c>
    </row>
    <row r="38" spans="1:14" ht="18" customHeight="1">
      <c r="A38" s="11">
        <v>34</v>
      </c>
      <c r="B38" s="7" t="s">
        <v>190</v>
      </c>
      <c r="C38" s="7" t="s">
        <v>191</v>
      </c>
      <c r="D38" s="7" t="s">
        <v>192</v>
      </c>
      <c r="E38" s="12" t="s">
        <v>12</v>
      </c>
      <c r="F38" s="7" t="s">
        <v>17</v>
      </c>
      <c r="G38" s="7">
        <v>85</v>
      </c>
      <c r="H38" s="8">
        <f>VLOOKUP(F38,'[1]SHALIMAR CHEMICALS'!$C$3:$D$93,2,FALSE)</f>
        <v>40.25</v>
      </c>
      <c r="I38" s="8">
        <f t="shared" si="0"/>
        <v>684.25</v>
      </c>
      <c r="J38" s="8">
        <f t="shared" si="1"/>
        <v>170</v>
      </c>
      <c r="K38" s="8">
        <f t="shared" si="2"/>
        <v>510</v>
      </c>
      <c r="L38" s="8">
        <v>20</v>
      </c>
      <c r="M38" s="8">
        <f t="shared" si="3"/>
        <v>4805.5</v>
      </c>
      <c r="N38" s="7" t="s">
        <v>82</v>
      </c>
    </row>
    <row r="39" spans="1:14" ht="18" customHeight="1">
      <c r="A39" s="11">
        <v>35</v>
      </c>
      <c r="B39" s="7" t="s">
        <v>190</v>
      </c>
      <c r="C39" s="7" t="s">
        <v>193</v>
      </c>
      <c r="D39" s="7" t="s">
        <v>194</v>
      </c>
      <c r="E39" s="12" t="s">
        <v>12</v>
      </c>
      <c r="F39" s="7" t="s">
        <v>22</v>
      </c>
      <c r="G39" s="7">
        <v>125</v>
      </c>
      <c r="H39" s="8">
        <f>VLOOKUP(F39,'[1]SHALIMAR CHEMICALS'!$C$3:$D$93,2,FALSE)</f>
        <v>52.9</v>
      </c>
      <c r="I39" s="8">
        <f t="shared" si="0"/>
        <v>1322.5</v>
      </c>
      <c r="J39" s="8">
        <f t="shared" si="1"/>
        <v>250</v>
      </c>
      <c r="K39" s="8">
        <f t="shared" si="2"/>
        <v>750</v>
      </c>
      <c r="L39" s="8">
        <v>20</v>
      </c>
      <c r="M39" s="8">
        <f t="shared" si="3"/>
        <v>8955</v>
      </c>
      <c r="N39" s="7" t="s">
        <v>91</v>
      </c>
    </row>
    <row r="40" spans="1:14" ht="18" customHeight="1">
      <c r="A40" s="11">
        <v>36</v>
      </c>
      <c r="B40" s="7" t="s">
        <v>195</v>
      </c>
      <c r="C40" s="7" t="s">
        <v>196</v>
      </c>
      <c r="D40" s="7" t="s">
        <v>197</v>
      </c>
      <c r="E40" s="12" t="s">
        <v>12</v>
      </c>
      <c r="F40" s="7" t="s">
        <v>13</v>
      </c>
      <c r="G40" s="7">
        <v>414</v>
      </c>
      <c r="H40" s="8">
        <f>VLOOKUP(F40,'[1]SHALIMAR CHEMICALS'!$C$3:$D$93,2,FALSE)</f>
        <v>46</v>
      </c>
      <c r="I40" s="8">
        <f t="shared" si="0"/>
        <v>3808.8</v>
      </c>
      <c r="J40" s="8">
        <f t="shared" si="1"/>
        <v>828</v>
      </c>
      <c r="K40" s="8">
        <f t="shared" si="2"/>
        <v>2484</v>
      </c>
      <c r="L40" s="8">
        <v>20</v>
      </c>
      <c r="M40" s="8">
        <f t="shared" si="3"/>
        <v>26184.799999999999</v>
      </c>
      <c r="N40" s="7" t="s">
        <v>25</v>
      </c>
    </row>
    <row r="41" spans="1:14" ht="18" customHeight="1">
      <c r="A41" s="11">
        <v>37</v>
      </c>
      <c r="B41" s="7" t="s">
        <v>198</v>
      </c>
      <c r="C41" s="7" t="s">
        <v>199</v>
      </c>
      <c r="D41" s="7" t="s">
        <v>200</v>
      </c>
      <c r="E41" s="12" t="s">
        <v>12</v>
      </c>
      <c r="F41" s="7" t="s">
        <v>15</v>
      </c>
      <c r="G41" s="7">
        <v>214</v>
      </c>
      <c r="H41" s="8">
        <f>VLOOKUP(F41,'[1]SHALIMAR CHEMICALS'!$C$3:$D$93,2,FALSE)</f>
        <v>47.15</v>
      </c>
      <c r="I41" s="8">
        <f t="shared" si="0"/>
        <v>2018.0200000000002</v>
      </c>
      <c r="J41" s="8">
        <f t="shared" si="1"/>
        <v>428</v>
      </c>
      <c r="K41" s="8">
        <f t="shared" si="2"/>
        <v>1284</v>
      </c>
      <c r="L41" s="8">
        <v>20</v>
      </c>
      <c r="M41" s="8">
        <f t="shared" si="3"/>
        <v>13840.12</v>
      </c>
      <c r="N41" s="7" t="s">
        <v>201</v>
      </c>
    </row>
    <row r="42" spans="1:14" ht="18" customHeight="1">
      <c r="A42" s="11">
        <v>38</v>
      </c>
      <c r="B42" s="7" t="s">
        <v>198</v>
      </c>
      <c r="C42" s="7" t="s">
        <v>202</v>
      </c>
      <c r="D42" s="7" t="s">
        <v>203</v>
      </c>
      <c r="E42" s="12" t="s">
        <v>12</v>
      </c>
      <c r="F42" s="7" t="s">
        <v>20</v>
      </c>
      <c r="G42" s="7">
        <v>158</v>
      </c>
      <c r="H42" s="8">
        <f>VLOOKUP(F42,'[1]SHALIMAR CHEMICALS'!$C$3:$D$93,2,FALSE)</f>
        <v>40.25</v>
      </c>
      <c r="I42" s="8">
        <f t="shared" si="0"/>
        <v>1271.9000000000001</v>
      </c>
      <c r="J42" s="8">
        <f t="shared" si="1"/>
        <v>316</v>
      </c>
      <c r="K42" s="8">
        <f t="shared" si="2"/>
        <v>948</v>
      </c>
      <c r="L42" s="8">
        <v>20</v>
      </c>
      <c r="M42" s="8">
        <f t="shared" si="3"/>
        <v>8915.4</v>
      </c>
      <c r="N42" s="7" t="s">
        <v>95</v>
      </c>
    </row>
    <row r="43" spans="1:14" ht="18" customHeight="1">
      <c r="A43" s="11">
        <v>39</v>
      </c>
      <c r="B43" s="7" t="s">
        <v>198</v>
      </c>
      <c r="C43" s="7" t="s">
        <v>204</v>
      </c>
      <c r="D43" s="7" t="s">
        <v>205</v>
      </c>
      <c r="E43" s="12" t="s">
        <v>12</v>
      </c>
      <c r="F43" s="7" t="s">
        <v>18</v>
      </c>
      <c r="G43" s="7">
        <v>112</v>
      </c>
      <c r="H43" s="8">
        <f>VLOOKUP(F43,'[1]SHALIMAR CHEMICALS'!$C$3:$D$93,2,FALSE)</f>
        <v>57.5</v>
      </c>
      <c r="I43" s="8">
        <f t="shared" si="0"/>
        <v>1288</v>
      </c>
      <c r="J43" s="8">
        <f t="shared" si="1"/>
        <v>224</v>
      </c>
      <c r="K43" s="8">
        <f t="shared" si="2"/>
        <v>672</v>
      </c>
      <c r="L43" s="8">
        <v>20</v>
      </c>
      <c r="M43" s="8">
        <f t="shared" si="3"/>
        <v>8644</v>
      </c>
      <c r="N43" s="7" t="s">
        <v>206</v>
      </c>
    </row>
    <row r="44" spans="1:14" ht="18" customHeight="1">
      <c r="A44" s="11">
        <v>40</v>
      </c>
      <c r="B44" s="7" t="s">
        <v>207</v>
      </c>
      <c r="C44" s="7" t="s">
        <v>208</v>
      </c>
      <c r="D44" s="7" t="s">
        <v>209</v>
      </c>
      <c r="E44" s="12" t="s">
        <v>12</v>
      </c>
      <c r="F44" s="7" t="s">
        <v>23</v>
      </c>
      <c r="G44" s="7">
        <v>119</v>
      </c>
      <c r="H44" s="8">
        <f>VLOOKUP(F44,'[1]SHALIMAR CHEMICALS'!$C$3:$D$93,2,FALSE)</f>
        <v>47.15</v>
      </c>
      <c r="I44" s="8">
        <f t="shared" si="0"/>
        <v>1122.1699999999998</v>
      </c>
      <c r="J44" s="8">
        <f t="shared" si="1"/>
        <v>238</v>
      </c>
      <c r="K44" s="8">
        <f t="shared" si="2"/>
        <v>714</v>
      </c>
      <c r="L44" s="8">
        <v>20</v>
      </c>
      <c r="M44" s="8">
        <f t="shared" si="3"/>
        <v>7705.0199999999995</v>
      </c>
      <c r="N44" s="7" t="s">
        <v>87</v>
      </c>
    </row>
    <row r="45" spans="1:14" ht="18" customHeight="1">
      <c r="A45" s="11">
        <v>41</v>
      </c>
      <c r="B45" s="7" t="s">
        <v>207</v>
      </c>
      <c r="C45" s="7" t="s">
        <v>210</v>
      </c>
      <c r="D45" s="7" t="s">
        <v>211</v>
      </c>
      <c r="E45" s="12" t="s">
        <v>12</v>
      </c>
      <c r="F45" s="7" t="s">
        <v>88</v>
      </c>
      <c r="G45" s="7">
        <v>117</v>
      </c>
      <c r="H45" s="8">
        <f>VLOOKUP(F45,'[1]SHALIMAR CHEMICALS'!$C$3:$D$93,2,FALSE)</f>
        <v>40.25</v>
      </c>
      <c r="I45" s="8">
        <f t="shared" si="0"/>
        <v>941.85</v>
      </c>
      <c r="J45" s="8">
        <f t="shared" si="1"/>
        <v>234</v>
      </c>
      <c r="K45" s="8">
        <f t="shared" si="2"/>
        <v>702</v>
      </c>
      <c r="L45" s="8">
        <v>20</v>
      </c>
      <c r="M45" s="8">
        <f t="shared" si="3"/>
        <v>6607.1</v>
      </c>
      <c r="N45" s="13" t="s">
        <v>103</v>
      </c>
    </row>
    <row r="46" spans="1:14" ht="18" customHeight="1">
      <c r="A46" s="11">
        <v>42</v>
      </c>
      <c r="B46" s="7" t="s">
        <v>207</v>
      </c>
      <c r="C46" s="7" t="s">
        <v>212</v>
      </c>
      <c r="D46" s="7" t="s">
        <v>213</v>
      </c>
      <c r="E46" s="12" t="s">
        <v>12</v>
      </c>
      <c r="F46" s="7" t="s">
        <v>13</v>
      </c>
      <c r="G46" s="7">
        <v>327</v>
      </c>
      <c r="H46" s="8">
        <f>VLOOKUP(F46,'[1]SHALIMAR CHEMICALS'!$C$3:$D$93,2,FALSE)</f>
        <v>46</v>
      </c>
      <c r="I46" s="8">
        <f t="shared" si="0"/>
        <v>3008.4</v>
      </c>
      <c r="J46" s="8">
        <f t="shared" si="1"/>
        <v>654</v>
      </c>
      <c r="K46" s="8">
        <f t="shared" si="2"/>
        <v>1962</v>
      </c>
      <c r="L46" s="8">
        <v>20</v>
      </c>
      <c r="M46" s="8">
        <f t="shared" si="3"/>
        <v>20686.400000000001</v>
      </c>
      <c r="N46" s="7" t="s">
        <v>25</v>
      </c>
    </row>
    <row r="47" spans="1:14" ht="18" customHeight="1">
      <c r="A47" s="11">
        <v>43</v>
      </c>
      <c r="B47" s="7" t="s">
        <v>207</v>
      </c>
      <c r="C47" s="7" t="s">
        <v>214</v>
      </c>
      <c r="D47" s="7" t="s">
        <v>215</v>
      </c>
      <c r="E47" s="12" t="s">
        <v>12</v>
      </c>
      <c r="F47" s="7" t="s">
        <v>83</v>
      </c>
      <c r="G47" s="7">
        <v>91</v>
      </c>
      <c r="H47" s="8">
        <f>VLOOKUP(F47,'[1]SHALIMAR CHEMICALS'!$C$3:$D$93,2,FALSE)</f>
        <v>46</v>
      </c>
      <c r="I47" s="8">
        <f t="shared" si="0"/>
        <v>837.2</v>
      </c>
      <c r="J47" s="8">
        <f t="shared" si="1"/>
        <v>182</v>
      </c>
      <c r="K47" s="8">
        <f t="shared" si="2"/>
        <v>546</v>
      </c>
      <c r="L47" s="8">
        <v>20</v>
      </c>
      <c r="M47" s="8">
        <f t="shared" si="3"/>
        <v>5771.2</v>
      </c>
      <c r="N47" s="7" t="s">
        <v>84</v>
      </c>
    </row>
    <row r="48" spans="1:14" ht="18" customHeight="1">
      <c r="A48" s="11">
        <v>44</v>
      </c>
      <c r="B48" s="7" t="s">
        <v>207</v>
      </c>
      <c r="C48" s="7" t="s">
        <v>216</v>
      </c>
      <c r="D48" s="7" t="s">
        <v>217</v>
      </c>
      <c r="E48" s="12" t="s">
        <v>12</v>
      </c>
      <c r="F48" s="9" t="s">
        <v>63</v>
      </c>
      <c r="G48" s="7">
        <v>73</v>
      </c>
      <c r="H48" s="8">
        <f>VLOOKUP(F48,'[1]SHALIMAR CHEMICALS'!$C$3:$D$93,2,FALSE)</f>
        <v>40.25</v>
      </c>
      <c r="I48" s="8">
        <f t="shared" si="0"/>
        <v>587.65</v>
      </c>
      <c r="J48" s="8">
        <f t="shared" si="1"/>
        <v>146</v>
      </c>
      <c r="K48" s="8">
        <f t="shared" si="2"/>
        <v>438</v>
      </c>
      <c r="L48" s="8">
        <v>20</v>
      </c>
      <c r="M48" s="8">
        <f t="shared" si="3"/>
        <v>4129.8999999999996</v>
      </c>
      <c r="N48" s="13" t="s">
        <v>218</v>
      </c>
    </row>
    <row r="49" spans="1:14" ht="18" customHeight="1">
      <c r="A49" s="11">
        <v>45</v>
      </c>
      <c r="B49" s="7" t="s">
        <v>219</v>
      </c>
      <c r="C49" s="7" t="s">
        <v>220</v>
      </c>
      <c r="D49" s="7" t="s">
        <v>221</v>
      </c>
      <c r="E49" s="12" t="s">
        <v>12</v>
      </c>
      <c r="F49" s="7" t="s">
        <v>20</v>
      </c>
      <c r="G49" s="7">
        <v>106</v>
      </c>
      <c r="H49" s="8">
        <f>VLOOKUP(F49,'[1]SHALIMAR CHEMICALS'!$C$3:$D$93,2,FALSE)</f>
        <v>40.25</v>
      </c>
      <c r="I49" s="8">
        <f t="shared" si="0"/>
        <v>853.30000000000007</v>
      </c>
      <c r="J49" s="8">
        <f t="shared" si="1"/>
        <v>212</v>
      </c>
      <c r="K49" s="8">
        <f t="shared" si="2"/>
        <v>636</v>
      </c>
      <c r="L49" s="8">
        <v>20</v>
      </c>
      <c r="M49" s="8">
        <f t="shared" si="3"/>
        <v>5987.8</v>
      </c>
      <c r="N49" s="7" t="s">
        <v>95</v>
      </c>
    </row>
    <row r="50" spans="1:14" ht="18" customHeight="1">
      <c r="A50" s="11">
        <v>46</v>
      </c>
      <c r="B50" s="7" t="s">
        <v>219</v>
      </c>
      <c r="C50" s="7" t="s">
        <v>222</v>
      </c>
      <c r="D50" s="7" t="s">
        <v>223</v>
      </c>
      <c r="E50" s="12" t="s">
        <v>12</v>
      </c>
      <c r="F50" s="7" t="s">
        <v>15</v>
      </c>
      <c r="G50" s="7">
        <v>677</v>
      </c>
      <c r="H50" s="8">
        <f>VLOOKUP(F50,'[1]SHALIMAR CHEMICALS'!$C$3:$D$93,2,FALSE)</f>
        <v>47.15</v>
      </c>
      <c r="I50" s="8">
        <f t="shared" si="0"/>
        <v>6384.1100000000006</v>
      </c>
      <c r="J50" s="8">
        <f t="shared" si="1"/>
        <v>1354</v>
      </c>
      <c r="K50" s="8">
        <f t="shared" si="2"/>
        <v>4062</v>
      </c>
      <c r="L50" s="8">
        <v>20</v>
      </c>
      <c r="M50" s="8">
        <f t="shared" si="3"/>
        <v>43740.66</v>
      </c>
      <c r="N50" s="7" t="s">
        <v>201</v>
      </c>
    </row>
    <row r="51" spans="1:14" ht="18" customHeight="1">
      <c r="A51" s="11">
        <v>47</v>
      </c>
      <c r="B51" s="7" t="s">
        <v>219</v>
      </c>
      <c r="C51" s="7" t="s">
        <v>224</v>
      </c>
      <c r="D51" s="7" t="s">
        <v>225</v>
      </c>
      <c r="E51" s="12" t="s">
        <v>12</v>
      </c>
      <c r="F51" s="7" t="s">
        <v>17</v>
      </c>
      <c r="G51" s="7">
        <v>123</v>
      </c>
      <c r="H51" s="8">
        <f>VLOOKUP(F51,'[1]SHALIMAR CHEMICALS'!$C$3:$D$93,2,FALSE)</f>
        <v>40.25</v>
      </c>
      <c r="I51" s="8">
        <f t="shared" si="0"/>
        <v>990.15000000000009</v>
      </c>
      <c r="J51" s="8">
        <f t="shared" si="1"/>
        <v>246</v>
      </c>
      <c r="K51" s="8">
        <f t="shared" si="2"/>
        <v>738</v>
      </c>
      <c r="L51" s="8">
        <v>20</v>
      </c>
      <c r="M51" s="8">
        <f t="shared" si="3"/>
        <v>6944.9</v>
      </c>
      <c r="N51" s="7" t="s">
        <v>82</v>
      </c>
    </row>
    <row r="52" spans="1:14" ht="18" customHeight="1">
      <c r="A52" s="11">
        <v>48</v>
      </c>
      <c r="B52" s="7" t="s">
        <v>226</v>
      </c>
      <c r="C52" s="7" t="s">
        <v>227</v>
      </c>
      <c r="D52" s="7" t="s">
        <v>228</v>
      </c>
      <c r="E52" s="12" t="s">
        <v>12</v>
      </c>
      <c r="F52" s="7" t="s">
        <v>13</v>
      </c>
      <c r="G52" s="7">
        <v>168</v>
      </c>
      <c r="H52" s="8">
        <f>VLOOKUP(F52,'[1]SHALIMAR CHEMICALS'!$C$3:$D$93,2,FALSE)</f>
        <v>46</v>
      </c>
      <c r="I52" s="8">
        <f t="shared" si="0"/>
        <v>1545.6000000000001</v>
      </c>
      <c r="J52" s="8">
        <f t="shared" si="1"/>
        <v>336</v>
      </c>
      <c r="K52" s="8">
        <f t="shared" si="2"/>
        <v>1008</v>
      </c>
      <c r="L52" s="8">
        <v>20</v>
      </c>
      <c r="M52" s="8">
        <f t="shared" si="3"/>
        <v>10637.6</v>
      </c>
      <c r="N52" s="7" t="s">
        <v>25</v>
      </c>
    </row>
    <row r="53" spans="1:14" s="18" customFormat="1" ht="18" customHeight="1">
      <c r="A53" s="36" t="s">
        <v>229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8"/>
      <c r="M53" s="19">
        <f>ROUND(SUM(M5:M52),0)</f>
        <v>591186</v>
      </c>
      <c r="N53" s="20"/>
    </row>
    <row r="54" spans="1:14" ht="18" customHeight="1" thickBot="1">
      <c r="A54" s="14"/>
      <c r="B54"/>
      <c r="C54"/>
      <c r="D54"/>
      <c r="E54"/>
      <c r="F54"/>
      <c r="G54" s="10">
        <f>SUM(G5:G52)</f>
        <v>9638</v>
      </c>
      <c r="H54" s="15"/>
      <c r="I54" s="15"/>
      <c r="J54" s="15"/>
      <c r="K54" s="15"/>
      <c r="L54" s="15"/>
      <c r="M54" s="15"/>
      <c r="N54"/>
    </row>
    <row r="55" spans="1:14" ht="18" customHeight="1" thickBot="1">
      <c r="A55" s="22" t="s">
        <v>4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4" ht="37.5" customHeight="1" thickBot="1">
      <c r="A56" s="25" t="s">
        <v>96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7"/>
    </row>
    <row r="57" spans="1:14" ht="15" customHeight="1"/>
    <row r="58" spans="1:14" ht="15" customHeight="1"/>
    <row r="59" spans="1:14" ht="15" customHeight="1"/>
    <row r="60" spans="1:14" ht="15" customHeight="1"/>
    <row r="61" spans="1:14" ht="15" customHeight="1"/>
    <row r="62" spans="1:14" ht="15" customHeight="1"/>
    <row r="63" spans="1:14" ht="15" customHeight="1"/>
    <row r="64" spans="1:1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sortState ref="B4:N51">
    <sortCondition ref="B4:B51"/>
    <sortCondition ref="C4:C51"/>
  </sortState>
  <mergeCells count="7">
    <mergeCell ref="A55:M55"/>
    <mergeCell ref="A56:M56"/>
    <mergeCell ref="G2:M2"/>
    <mergeCell ref="G3:M3"/>
    <mergeCell ref="A2:F2"/>
    <mergeCell ref="A3:F3"/>
    <mergeCell ref="A53:L53"/>
  </mergeCells>
  <conditionalFormatting sqref="C4:C52 C54">
    <cfRule type="duplicateValues" dxfId="1" priority="2"/>
  </conditionalFormatting>
  <conditionalFormatting sqref="D4:D52 D54">
    <cfRule type="duplicateValues" dxfId="0" priority="1"/>
  </conditionalFormatting>
  <pageMargins left="0.27559055118110237" right="0.15748031496062992" top="0.55000000000000004" bottom="0.67" header="0.36" footer="0.34"/>
  <pageSetup paperSize="9"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27</v>
      </c>
      <c r="C2" s="2" t="s">
        <v>28</v>
      </c>
      <c r="D2" s="2" t="s">
        <v>29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30</v>
      </c>
      <c r="C3" s="2" t="s">
        <v>31</v>
      </c>
      <c r="D3" s="2" t="s">
        <v>32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33</v>
      </c>
      <c r="C4" s="2" t="s">
        <v>34</v>
      </c>
      <c r="D4" s="2" t="s">
        <v>35</v>
      </c>
      <c r="E4" s="2" t="s">
        <v>12</v>
      </c>
      <c r="F4" s="2" t="s">
        <v>23</v>
      </c>
      <c r="G4" s="2">
        <v>107</v>
      </c>
    </row>
    <row r="5" spans="1:7">
      <c r="A5" s="6">
        <f t="shared" si="0"/>
        <v>4</v>
      </c>
      <c r="B5" s="2" t="s">
        <v>36</v>
      </c>
      <c r="C5" s="2" t="s">
        <v>37</v>
      </c>
      <c r="D5" s="2" t="s">
        <v>38</v>
      </c>
      <c r="E5" s="2" t="s">
        <v>12</v>
      </c>
      <c r="F5" s="2" t="s">
        <v>26</v>
      </c>
      <c r="G5" s="2">
        <v>500</v>
      </c>
    </row>
    <row r="6" spans="1:7">
      <c r="A6" s="6">
        <f t="shared" si="0"/>
        <v>5</v>
      </c>
      <c r="B6" s="2" t="s">
        <v>39</v>
      </c>
      <c r="C6" s="2" t="s">
        <v>40</v>
      </c>
      <c r="D6" s="2" t="s">
        <v>41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42</v>
      </c>
      <c r="C7" s="2" t="s">
        <v>43</v>
      </c>
      <c r="D7" s="2" t="s">
        <v>44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42</v>
      </c>
      <c r="C8" s="2" t="s">
        <v>45</v>
      </c>
      <c r="D8" s="2" t="s">
        <v>46</v>
      </c>
      <c r="E8" s="2" t="s">
        <v>12</v>
      </c>
      <c r="F8" s="2" t="s">
        <v>22</v>
      </c>
      <c r="G8" s="2">
        <v>115</v>
      </c>
    </row>
    <row r="9" spans="1:7">
      <c r="A9" s="6">
        <f t="shared" si="0"/>
        <v>8</v>
      </c>
      <c r="B9" s="2" t="s">
        <v>42</v>
      </c>
      <c r="C9" s="2" t="s">
        <v>47</v>
      </c>
      <c r="D9" s="2" t="s">
        <v>48</v>
      </c>
      <c r="E9" s="2" t="s">
        <v>12</v>
      </c>
      <c r="F9" s="2" t="s">
        <v>19</v>
      </c>
      <c r="G9" s="2">
        <v>227</v>
      </c>
    </row>
    <row r="10" spans="1:7">
      <c r="A10" s="6">
        <f t="shared" si="0"/>
        <v>9</v>
      </c>
      <c r="B10" s="2" t="s">
        <v>49</v>
      </c>
      <c r="C10" s="2" t="s">
        <v>50</v>
      </c>
      <c r="D10" s="2" t="s">
        <v>51</v>
      </c>
      <c r="E10" s="2" t="s">
        <v>12</v>
      </c>
      <c r="F10" s="2" t="s">
        <v>21</v>
      </c>
      <c r="G10" s="2">
        <v>117</v>
      </c>
    </row>
    <row r="11" spans="1:7">
      <c r="A11" s="6">
        <f t="shared" si="0"/>
        <v>10</v>
      </c>
      <c r="B11" s="2" t="s">
        <v>52</v>
      </c>
      <c r="C11" s="2" t="s">
        <v>53</v>
      </c>
      <c r="D11" s="2" t="s">
        <v>54</v>
      </c>
      <c r="E11" s="2" t="s">
        <v>12</v>
      </c>
      <c r="F11" s="2" t="s">
        <v>26</v>
      </c>
      <c r="G11" s="2">
        <v>200</v>
      </c>
    </row>
    <row r="12" spans="1:7">
      <c r="A12" s="6">
        <f t="shared" si="0"/>
        <v>11</v>
      </c>
      <c r="B12" s="2" t="s">
        <v>55</v>
      </c>
      <c r="C12" s="2" t="s">
        <v>56</v>
      </c>
      <c r="D12" s="2" t="s">
        <v>57</v>
      </c>
      <c r="E12" s="2" t="s">
        <v>12</v>
      </c>
      <c r="F12" s="2" t="s">
        <v>18</v>
      </c>
      <c r="G12" s="2">
        <v>107</v>
      </c>
    </row>
    <row r="13" spans="1:7">
      <c r="A13" s="6">
        <f t="shared" si="0"/>
        <v>12</v>
      </c>
      <c r="B13" s="2" t="s">
        <v>55</v>
      </c>
      <c r="C13" s="2" t="s">
        <v>58</v>
      </c>
      <c r="D13" s="2" t="s">
        <v>59</v>
      </c>
      <c r="E13" s="2" t="s">
        <v>12</v>
      </c>
      <c r="F13" s="2" t="s">
        <v>23</v>
      </c>
      <c r="G13" s="2">
        <v>186</v>
      </c>
    </row>
    <row r="14" spans="1:7">
      <c r="A14" s="6">
        <f t="shared" si="0"/>
        <v>13</v>
      </c>
      <c r="B14" s="2" t="s">
        <v>60</v>
      </c>
      <c r="C14" s="2" t="s">
        <v>61</v>
      </c>
      <c r="D14" s="2" t="s">
        <v>62</v>
      </c>
      <c r="E14" s="2" t="s">
        <v>12</v>
      </c>
      <c r="F14" s="3" t="s">
        <v>63</v>
      </c>
      <c r="G14" s="2">
        <v>277</v>
      </c>
    </row>
    <row r="15" spans="1:7">
      <c r="A15" s="6">
        <f t="shared" si="0"/>
        <v>14</v>
      </c>
      <c r="B15" s="2" t="s">
        <v>64</v>
      </c>
      <c r="C15" s="2" t="s">
        <v>65</v>
      </c>
      <c r="D15" s="2" t="s">
        <v>66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67</v>
      </c>
      <c r="C16" s="2" t="s">
        <v>68</v>
      </c>
      <c r="D16" s="2" t="s">
        <v>69</v>
      </c>
      <c r="E16" s="2" t="s">
        <v>12</v>
      </c>
      <c r="F16" s="2" t="s">
        <v>17</v>
      </c>
      <c r="G16" s="2">
        <v>320</v>
      </c>
    </row>
    <row r="17" spans="1:7">
      <c r="A17" s="6">
        <f t="shared" si="0"/>
        <v>16</v>
      </c>
      <c r="B17" s="2" t="s">
        <v>67</v>
      </c>
      <c r="C17" s="2" t="s">
        <v>70</v>
      </c>
      <c r="D17" s="2" t="s">
        <v>71</v>
      </c>
      <c r="E17" s="2" t="s">
        <v>12</v>
      </c>
      <c r="F17" s="2" t="s">
        <v>20</v>
      </c>
      <c r="G17" s="2">
        <v>187</v>
      </c>
    </row>
    <row r="18" spans="1:7">
      <c r="A18" s="6">
        <f t="shared" si="0"/>
        <v>17</v>
      </c>
      <c r="B18" s="2" t="s">
        <v>72</v>
      </c>
      <c r="C18" s="2" t="s">
        <v>73</v>
      </c>
      <c r="D18" s="2" t="s">
        <v>74</v>
      </c>
      <c r="E18" s="2" t="s">
        <v>12</v>
      </c>
      <c r="F18" s="2" t="s">
        <v>20</v>
      </c>
      <c r="G18" s="2">
        <v>110</v>
      </c>
    </row>
    <row r="19" spans="1:7">
      <c r="A19" s="6">
        <f t="shared" si="0"/>
        <v>18</v>
      </c>
      <c r="B19" s="2" t="s">
        <v>75</v>
      </c>
      <c r="C19" s="2" t="s">
        <v>76</v>
      </c>
      <c r="D19" s="2" t="s">
        <v>77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75</v>
      </c>
      <c r="C20" s="2" t="s">
        <v>78</v>
      </c>
      <c r="D20" s="2" t="s">
        <v>79</v>
      </c>
      <c r="E20" s="2" t="s">
        <v>12</v>
      </c>
      <c r="F20" s="2" t="s">
        <v>23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2024-10-19T07:33:22Z</cp:lastPrinted>
  <dcterms:created xsi:type="dcterms:W3CDTF">2022-05-02T05:54:47Z</dcterms:created>
  <dcterms:modified xsi:type="dcterms:W3CDTF">2024-10-19T07:33:23Z</dcterms:modified>
</cp:coreProperties>
</file>