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95" windowWidth="20730" windowHeight="9405"/>
  </bookViews>
  <sheets>
    <sheet name="Consignment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26" i="1" l="1"/>
  <c r="J24" i="1"/>
  <c r="H24" i="1"/>
  <c r="J23" i="1"/>
  <c r="I23" i="1"/>
  <c r="L23" i="1" s="1"/>
  <c r="H23" i="1"/>
  <c r="J22" i="1"/>
  <c r="H22" i="1"/>
  <c r="J21" i="1"/>
  <c r="H21" i="1"/>
  <c r="I21" i="1" s="1"/>
  <c r="J20" i="1"/>
  <c r="H20" i="1"/>
  <c r="J19" i="1"/>
  <c r="H19" i="1"/>
  <c r="I19" i="1" s="1"/>
  <c r="L19" i="1" s="1"/>
  <c r="J18" i="1"/>
  <c r="H18" i="1"/>
  <c r="J17" i="1"/>
  <c r="H17" i="1"/>
  <c r="I17" i="1" s="1"/>
  <c r="L17" i="1" s="1"/>
  <c r="J16" i="1"/>
  <c r="H16" i="1"/>
  <c r="J15" i="1"/>
  <c r="I15" i="1"/>
  <c r="H15" i="1"/>
  <c r="J14" i="1"/>
  <c r="H14" i="1"/>
  <c r="J13" i="1"/>
  <c r="H13" i="1"/>
  <c r="J12" i="1"/>
  <c r="H12" i="1"/>
  <c r="J11" i="1"/>
  <c r="H11" i="1"/>
  <c r="I11" i="1" s="1"/>
  <c r="L11" i="1" s="1"/>
  <c r="J10" i="1"/>
  <c r="H10" i="1"/>
  <c r="J9" i="1"/>
  <c r="H9" i="1"/>
  <c r="I9" i="1" s="1"/>
  <c r="L9" i="1" s="1"/>
  <c r="J8" i="1"/>
  <c r="H8" i="1"/>
  <c r="J7" i="1"/>
  <c r="I7" i="1"/>
  <c r="L7" i="1" s="1"/>
  <c r="H7" i="1"/>
  <c r="J6" i="1"/>
  <c r="H6" i="1"/>
  <c r="J5" i="1"/>
  <c r="H5" i="1"/>
  <c r="I5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J4" i="1"/>
  <c r="H4" i="1"/>
  <c r="L5" i="1" l="1"/>
  <c r="L21" i="1"/>
  <c r="L15" i="1"/>
  <c r="I13" i="1"/>
  <c r="L13" i="1" s="1"/>
  <c r="I4" i="1"/>
  <c r="L4" i="1" s="1"/>
  <c r="I6" i="1"/>
  <c r="L6" i="1" s="1"/>
  <c r="I8" i="1"/>
  <c r="L8" i="1" s="1"/>
  <c r="I10" i="1"/>
  <c r="L10" i="1" s="1"/>
  <c r="I12" i="1"/>
  <c r="L12" i="1" s="1"/>
  <c r="I14" i="1"/>
  <c r="L14" i="1" s="1"/>
  <c r="I16" i="1"/>
  <c r="L16" i="1" s="1"/>
  <c r="I18" i="1"/>
  <c r="L18" i="1" s="1"/>
  <c r="I20" i="1"/>
  <c r="L20" i="1" s="1"/>
  <c r="I22" i="1"/>
  <c r="L22" i="1" s="1"/>
  <c r="I24" i="1"/>
  <c r="L24" i="1" s="1"/>
  <c r="L25" i="1" l="1"/>
</calcChain>
</file>

<file path=xl/sharedStrings.xml><?xml version="1.0" encoding="utf-8"?>
<sst xmlns="http://schemas.openxmlformats.org/spreadsheetml/2006/main" count="123" uniqueCount="73">
  <si>
    <t>BARIPADA</t>
  </si>
  <si>
    <t>JAJPUR TOWN</t>
  </si>
  <si>
    <t>ANGUL</t>
  </si>
  <si>
    <t>BALASORE</t>
  </si>
  <si>
    <t>DATE</t>
  </si>
  <si>
    <t>FROM</t>
  </si>
  <si>
    <t>CASE</t>
  </si>
  <si>
    <t>RATE</t>
  </si>
  <si>
    <t>S.CH.</t>
  </si>
  <si>
    <t>HML</t>
  </si>
  <si>
    <t>LR CH.</t>
  </si>
  <si>
    <t>AMT.</t>
  </si>
  <si>
    <t>CTC</t>
  </si>
  <si>
    <t>INVOICE
PRAGATI LOGISTICS, 
SAMANTA SAHI KHUNTIA LANE,8984191006
GST No:21AGHPB9356M1Z9</t>
  </si>
  <si>
    <t xml:space="preserve">
ARISTO PHARMACEUTICALS PVT LTD
Address:MANIRAJ INDUSTRIES CAMPUS 736/111,
CHAULIAGANJ-753004 ODISHA,7978935458
GST No:21AAACA4495N1ZK
</t>
  </si>
  <si>
    <t>Thanking you for your business.
PRAGATI LOGISTICS</t>
  </si>
  <si>
    <t>Kindly, verify &amp; confirm within 7 days, else GST will be filed by 20th JULY,2026
GST to be paid by Consignor under Reverse Charge Mechanism(RCM) as per GST.</t>
  </si>
  <si>
    <t>SL.</t>
  </si>
  <si>
    <t>LR NO.</t>
  </si>
  <si>
    <t>INV.NO.</t>
  </si>
  <si>
    <t>DESTINATION</t>
  </si>
  <si>
    <t>02/6/2026</t>
  </si>
  <si>
    <t>PL/JA/03606</t>
  </si>
  <si>
    <t>5925</t>
  </si>
  <si>
    <t>PL/JA/03607</t>
  </si>
  <si>
    <t>5931</t>
  </si>
  <si>
    <t>03/6/2026</t>
  </si>
  <si>
    <t>PL/JA/03732</t>
  </si>
  <si>
    <t>5980</t>
  </si>
  <si>
    <t>04/6/2026</t>
  </si>
  <si>
    <t>PL/JA/03733</t>
  </si>
  <si>
    <t>05985</t>
  </si>
  <si>
    <t>PL/JA/03743</t>
  </si>
  <si>
    <t>6231</t>
  </si>
  <si>
    <t>PL/JA/03744</t>
  </si>
  <si>
    <t>6225</t>
  </si>
  <si>
    <t>06/6/2026</t>
  </si>
  <si>
    <t>PL/JA/03828</t>
  </si>
  <si>
    <t>6395</t>
  </si>
  <si>
    <t>PL/JA/03830</t>
  </si>
  <si>
    <t>0388</t>
  </si>
  <si>
    <t>09/6/2026</t>
  </si>
  <si>
    <t>PL/JA/03951</t>
  </si>
  <si>
    <t>6653</t>
  </si>
  <si>
    <t>PL/JA/03952</t>
  </si>
  <si>
    <t>6651/6652</t>
  </si>
  <si>
    <t>PL/JA/03953</t>
  </si>
  <si>
    <t>6646/6647/6648//6649/6650</t>
  </si>
  <si>
    <t>10/6/2026</t>
  </si>
  <si>
    <t>PL/JA/04004</t>
  </si>
  <si>
    <t>6606</t>
  </si>
  <si>
    <t>PL/JA/04005</t>
  </si>
  <si>
    <t>6614</t>
  </si>
  <si>
    <t>12/6/2026</t>
  </si>
  <si>
    <t>PL/JA/04051</t>
  </si>
  <si>
    <t>7005/7006/7007</t>
  </si>
  <si>
    <t>PL/JA/04052</t>
  </si>
  <si>
    <t>PL/JA/04084</t>
  </si>
  <si>
    <t>7033</t>
  </si>
  <si>
    <t>PL/JA/04085</t>
  </si>
  <si>
    <t>07023</t>
  </si>
  <si>
    <t>PL/JA/04086</t>
  </si>
  <si>
    <t>07017</t>
  </si>
  <si>
    <t>PL/JA/04151</t>
  </si>
  <si>
    <t>7172/7173/7174/7175/7176/7177</t>
  </si>
  <si>
    <t>13/6/2026</t>
  </si>
  <si>
    <t>PL/JA/04148</t>
  </si>
  <si>
    <t>7178</t>
  </si>
  <si>
    <t>PL/JA/04149</t>
  </si>
  <si>
    <t>7179</t>
  </si>
  <si>
    <t>(RUPEES SEVEN THOUSAND NINE HUNDRED FORTY NINE ONLY)</t>
  </si>
  <si>
    <t>6999/7000/ 7001/7002</t>
  </si>
  <si>
    <t>Bill Date: 30/06/2026
Bill NO : 6310
Total Amount : 7949.00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</si>
</sst>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vertical="center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 wrapText="1"/>
    </xf>
    <xf numFmtId="2" fontId="0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95250</xdr:rowOff>
    </xdr:from>
    <xdr:to>
      <xdr:col>6</xdr:col>
      <xdr:colOff>295276</xdr:colOff>
      <xdr:row>0</xdr:row>
      <xdr:rowOff>904875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6" y="95250"/>
          <a:ext cx="4171950" cy="809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C3" t="str">
            <v>ANGUL</v>
          </cell>
          <cell r="D3">
            <v>30.74</v>
          </cell>
          <cell r="E3">
            <v>33.81</v>
          </cell>
        </row>
        <row r="4">
          <cell r="C4" t="str">
            <v>BALASORE</v>
          </cell>
          <cell r="D4">
            <v>23.95</v>
          </cell>
          <cell r="E4">
            <v>26.35</v>
          </cell>
        </row>
        <row r="5">
          <cell r="C5" t="str">
            <v>BALIKUDA</v>
          </cell>
        </row>
        <row r="6">
          <cell r="C6" t="str">
            <v>BALUGAON</v>
          </cell>
          <cell r="D6">
            <v>29.28</v>
          </cell>
          <cell r="E6">
            <v>32.21</v>
          </cell>
        </row>
        <row r="7">
          <cell r="C7" t="str">
            <v>BARAGARH</v>
          </cell>
          <cell r="D7">
            <v>73.180000000000007</v>
          </cell>
          <cell r="E7">
            <v>80.5</v>
          </cell>
        </row>
        <row r="8">
          <cell r="C8" t="str">
            <v>BARIPADA</v>
          </cell>
          <cell r="D8">
            <v>23.95</v>
          </cell>
          <cell r="E8">
            <v>26.35</v>
          </cell>
        </row>
        <row r="9">
          <cell r="C9" t="str">
            <v>BERHAMPUR</v>
          </cell>
        </row>
        <row r="10">
          <cell r="C10" t="str">
            <v>BHADRAK</v>
          </cell>
          <cell r="D10">
            <v>26.34</v>
          </cell>
          <cell r="E10">
            <v>28.97</v>
          </cell>
        </row>
        <row r="11">
          <cell r="C11" t="str">
            <v>BHUBANESWAR</v>
          </cell>
          <cell r="D11">
            <v>20.48</v>
          </cell>
          <cell r="E11">
            <v>22.53</v>
          </cell>
        </row>
        <row r="12">
          <cell r="C12" t="str">
            <v>BOLANGIR</v>
          </cell>
          <cell r="D12">
            <v>86.49</v>
          </cell>
          <cell r="E12">
            <v>95.14</v>
          </cell>
        </row>
        <row r="13">
          <cell r="C13" t="str">
            <v>CHARAMPA</v>
          </cell>
          <cell r="D13">
            <v>35.119999999999997</v>
          </cell>
          <cell r="E13">
            <v>38.630000000000003</v>
          </cell>
        </row>
        <row r="14">
          <cell r="C14" t="str">
            <v>CHHEND</v>
          </cell>
          <cell r="D14">
            <v>35.119999999999997</v>
          </cell>
          <cell r="E14">
            <v>38.630000000000003</v>
          </cell>
        </row>
        <row r="15">
          <cell r="C15" t="str">
            <v>DAMANJODI</v>
          </cell>
          <cell r="D15" t="str">
            <v>2156 FIX</v>
          </cell>
          <cell r="E15">
            <v>2371</v>
          </cell>
        </row>
        <row r="16">
          <cell r="C16" t="str">
            <v>DHENKANAL</v>
          </cell>
          <cell r="D16">
            <v>35.119999999999997</v>
          </cell>
          <cell r="E16">
            <v>38.630000000000003</v>
          </cell>
        </row>
        <row r="17">
          <cell r="C17" t="str">
            <v>DIPASIKHA</v>
          </cell>
          <cell r="D17" t="str">
            <v>1663 FIX</v>
          </cell>
          <cell r="E17">
            <v>1829</v>
          </cell>
        </row>
        <row r="18">
          <cell r="C18" t="str">
            <v>JAGATSINGHPUR</v>
          </cell>
          <cell r="D18">
            <v>35.119999999999997</v>
          </cell>
          <cell r="E18">
            <v>38.630000000000003</v>
          </cell>
        </row>
        <row r="19">
          <cell r="C19" t="str">
            <v>JAJPUR ROAD</v>
          </cell>
          <cell r="E19">
            <v>48.63</v>
          </cell>
        </row>
        <row r="20">
          <cell r="C20" t="str">
            <v>JAJPUR TOWN</v>
          </cell>
          <cell r="D20">
            <v>35.119999999999997</v>
          </cell>
          <cell r="E20">
            <v>38.630000000000003</v>
          </cell>
        </row>
        <row r="21">
          <cell r="C21" t="str">
            <v>JARKA</v>
          </cell>
          <cell r="D21">
            <v>35.119999999999997</v>
          </cell>
          <cell r="E21">
            <v>38.630000000000003</v>
          </cell>
        </row>
        <row r="22">
          <cell r="C22" t="str">
            <v>JEYPORE</v>
          </cell>
          <cell r="D22">
            <v>58.24</v>
          </cell>
          <cell r="E22">
            <v>64.06</v>
          </cell>
        </row>
        <row r="23">
          <cell r="C23" t="str">
            <v>JHARSUGUDA</v>
          </cell>
          <cell r="D23">
            <v>33.26</v>
          </cell>
          <cell r="E23">
            <v>36.590000000000003</v>
          </cell>
        </row>
        <row r="24">
          <cell r="C24" t="str">
            <v>KENDRAPARA</v>
          </cell>
          <cell r="D24">
            <v>46.57</v>
          </cell>
          <cell r="E24">
            <v>51.23</v>
          </cell>
        </row>
        <row r="25">
          <cell r="C25" t="str">
            <v>KEONJHAR</v>
          </cell>
          <cell r="D25">
            <v>51.23</v>
          </cell>
          <cell r="E25">
            <v>56.35</v>
          </cell>
        </row>
        <row r="26">
          <cell r="C26" t="str">
            <v>KHURDA</v>
          </cell>
          <cell r="D26">
            <v>35.119999999999997</v>
          </cell>
          <cell r="E26">
            <v>38.630000000000003</v>
          </cell>
        </row>
        <row r="27">
          <cell r="C27" t="str">
            <v>KUJANGA</v>
          </cell>
          <cell r="D27">
            <v>35.119999999999997</v>
          </cell>
          <cell r="E27">
            <v>38.630000000000003</v>
          </cell>
        </row>
        <row r="28">
          <cell r="C28" t="str">
            <v>MALKANGIRI</v>
          </cell>
          <cell r="D28">
            <v>159.66999999999999</v>
          </cell>
          <cell r="E28">
            <v>175.64</v>
          </cell>
        </row>
        <row r="29">
          <cell r="C29" t="str">
            <v>MANIJANGA</v>
          </cell>
          <cell r="D29">
            <v>35.119999999999997</v>
          </cell>
          <cell r="E29">
            <v>38.630000000000003</v>
          </cell>
        </row>
        <row r="30">
          <cell r="C30" t="str">
            <v>NALCO (PLANT)</v>
          </cell>
          <cell r="D30" t="str">
            <v>1663 FIX</v>
          </cell>
          <cell r="E30">
            <v>1829</v>
          </cell>
        </row>
        <row r="31">
          <cell r="C31" t="str">
            <v>NISCHINTKOILI</v>
          </cell>
          <cell r="D31">
            <v>35.119999999999997</v>
          </cell>
          <cell r="E31">
            <v>38.630000000000003</v>
          </cell>
        </row>
        <row r="32">
          <cell r="C32" t="str">
            <v>NTPC KANIHA</v>
          </cell>
          <cell r="D32" t="str">
            <v>1663 FIX</v>
          </cell>
          <cell r="E32">
            <v>1829</v>
          </cell>
        </row>
        <row r="33">
          <cell r="C33" t="str">
            <v>PANISALIA</v>
          </cell>
          <cell r="D33">
            <v>35.119999999999997</v>
          </cell>
          <cell r="E33">
            <v>38.630000000000003</v>
          </cell>
        </row>
        <row r="34">
          <cell r="C34" t="str">
            <v>PARADEEP</v>
          </cell>
          <cell r="D34" t="str">
            <v>1663 FIX</v>
          </cell>
          <cell r="E34">
            <v>1829</v>
          </cell>
        </row>
        <row r="35">
          <cell r="C35" t="str">
            <v>PARALAKHEMUNDI</v>
          </cell>
          <cell r="D35">
            <v>85.01</v>
          </cell>
          <cell r="E35">
            <v>93.51</v>
          </cell>
        </row>
        <row r="36">
          <cell r="C36" t="str">
            <v>PURI</v>
          </cell>
        </row>
        <row r="37">
          <cell r="C37" t="str">
            <v>ROURKELA</v>
          </cell>
          <cell r="D37">
            <v>35.119999999999997</v>
          </cell>
          <cell r="E37">
            <v>38.630000000000003</v>
          </cell>
        </row>
        <row r="38">
          <cell r="C38" t="str">
            <v>SAMBALPUR</v>
          </cell>
          <cell r="D38">
            <v>35.119999999999997</v>
          </cell>
          <cell r="E38">
            <v>38.630000000000003</v>
          </cell>
        </row>
        <row r="39">
          <cell r="C39" t="str">
            <v>SORO</v>
          </cell>
        </row>
        <row r="40">
          <cell r="C40" t="str">
            <v>SUNDERGARH</v>
          </cell>
          <cell r="D40">
            <v>46.57</v>
          </cell>
          <cell r="E40">
            <v>51.23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P2" sqref="P2"/>
    </sheetView>
  </sheetViews>
  <sheetFormatPr defaultRowHeight="15"/>
  <cols>
    <col min="1" max="1" width="3" bestFit="1" customWidth="1"/>
    <col min="2" max="2" width="9.7109375" bestFit="1" customWidth="1"/>
    <col min="3" max="3" width="11.7109375" bestFit="1" customWidth="1"/>
    <col min="4" max="4" width="15.28515625" customWidth="1"/>
    <col min="5" max="5" width="6.42578125" bestFit="1" customWidth="1"/>
    <col min="6" max="6" width="13.570312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5.5703125" bestFit="1" customWidth="1"/>
    <col min="11" max="11" width="6.42578125" bestFit="1" customWidth="1"/>
    <col min="12" max="12" width="7.5703125" bestFit="1" customWidth="1"/>
  </cols>
  <sheetData>
    <row r="1" spans="1:15" s="1" customFormat="1" ht="78" customHeight="1">
      <c r="A1" s="11"/>
      <c r="B1" s="11"/>
      <c r="C1" s="11"/>
      <c r="D1" s="11"/>
      <c r="E1" s="11"/>
      <c r="F1" s="11"/>
      <c r="G1" s="11"/>
      <c r="H1" s="12" t="s">
        <v>13</v>
      </c>
      <c r="I1" s="12"/>
      <c r="J1" s="12"/>
      <c r="K1" s="12"/>
      <c r="L1" s="12"/>
      <c r="O1" s="2"/>
    </row>
    <row r="2" spans="1:15" s="1" customFormat="1" ht="78" customHeight="1">
      <c r="A2" s="13" t="s">
        <v>14</v>
      </c>
      <c r="B2" s="14"/>
      <c r="C2" s="14"/>
      <c r="D2" s="14"/>
      <c r="E2" s="14"/>
      <c r="F2" s="14"/>
      <c r="G2" s="15"/>
      <c r="H2" s="16" t="s">
        <v>72</v>
      </c>
      <c r="I2" s="12"/>
      <c r="J2" s="12"/>
      <c r="K2" s="12"/>
      <c r="L2" s="12"/>
      <c r="N2" s="2"/>
    </row>
    <row r="3" spans="1:15">
      <c r="A3" s="18" t="s">
        <v>17</v>
      </c>
      <c r="B3" s="18" t="s">
        <v>4</v>
      </c>
      <c r="C3" s="18" t="s">
        <v>18</v>
      </c>
      <c r="D3" s="19" t="s">
        <v>19</v>
      </c>
      <c r="E3" s="19" t="s">
        <v>5</v>
      </c>
      <c r="F3" s="18" t="s">
        <v>20</v>
      </c>
      <c r="G3" s="18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5">
      <c r="A4" s="21">
        <v>1</v>
      </c>
      <c r="B4" s="22" t="s">
        <v>21</v>
      </c>
      <c r="C4" s="22" t="s">
        <v>22</v>
      </c>
      <c r="D4" s="23" t="s">
        <v>23</v>
      </c>
      <c r="E4" s="23" t="s">
        <v>12</v>
      </c>
      <c r="F4" s="22" t="s">
        <v>1</v>
      </c>
      <c r="G4" s="22">
        <v>18</v>
      </c>
      <c r="H4" s="24">
        <f>VLOOKUP(F4,'[1]ARISTO PHARMASEUTICALS'!$C$3:$E$42,3,FALSE)</f>
        <v>38.630000000000003</v>
      </c>
      <c r="I4" s="24">
        <f>G4*H4*20%</f>
        <v>139.06800000000001</v>
      </c>
      <c r="J4" s="24">
        <f>G4*2</f>
        <v>36</v>
      </c>
      <c r="K4" s="24">
        <v>35</v>
      </c>
      <c r="L4" s="24">
        <f>G4*H4+I4+J4+K4</f>
        <v>905.40800000000002</v>
      </c>
    </row>
    <row r="5" spans="1:15">
      <c r="A5" s="21">
        <f>A4+1</f>
        <v>2</v>
      </c>
      <c r="B5" s="22" t="s">
        <v>21</v>
      </c>
      <c r="C5" s="22" t="s">
        <v>24</v>
      </c>
      <c r="D5" s="23" t="s">
        <v>25</v>
      </c>
      <c r="E5" s="23" t="s">
        <v>12</v>
      </c>
      <c r="F5" s="22" t="s">
        <v>1</v>
      </c>
      <c r="G5" s="22">
        <v>2</v>
      </c>
      <c r="H5" s="24">
        <f>VLOOKUP(F5,'[1]ARISTO PHARMASEUTICALS'!$C$3:$E$42,3,FALSE)</f>
        <v>38.630000000000003</v>
      </c>
      <c r="I5" s="24">
        <f t="shared" ref="I5:I24" si="0">G5*H5*20%</f>
        <v>15.452000000000002</v>
      </c>
      <c r="J5" s="24">
        <f t="shared" ref="J5:J24" si="1">G5*2</f>
        <v>4</v>
      </c>
      <c r="K5" s="24">
        <v>35</v>
      </c>
      <c r="L5" s="24">
        <f t="shared" ref="L5:L24" si="2">G5*H5+I5+J5+K5</f>
        <v>131.71199999999999</v>
      </c>
    </row>
    <row r="6" spans="1:15">
      <c r="A6" s="21">
        <f t="shared" ref="A6:A24" si="3">A5+1</f>
        <v>3</v>
      </c>
      <c r="B6" s="22" t="s">
        <v>26</v>
      </c>
      <c r="C6" s="22" t="s">
        <v>27</v>
      </c>
      <c r="D6" s="23" t="s">
        <v>28</v>
      </c>
      <c r="E6" s="23" t="s">
        <v>12</v>
      </c>
      <c r="F6" s="22" t="s">
        <v>0</v>
      </c>
      <c r="G6" s="22">
        <v>32</v>
      </c>
      <c r="H6" s="24">
        <f>VLOOKUP(F6,'[1]ARISTO PHARMASEUTICALS'!$C$3:$E$42,3,FALSE)</f>
        <v>26.35</v>
      </c>
      <c r="I6" s="24">
        <f t="shared" si="0"/>
        <v>168.64000000000001</v>
      </c>
      <c r="J6" s="24">
        <f t="shared" si="1"/>
        <v>64</v>
      </c>
      <c r="K6" s="24">
        <v>35</v>
      </c>
      <c r="L6" s="24">
        <f t="shared" si="2"/>
        <v>1110.8400000000001</v>
      </c>
    </row>
    <row r="7" spans="1:15">
      <c r="A7" s="21">
        <f t="shared" si="3"/>
        <v>4</v>
      </c>
      <c r="B7" s="22" t="s">
        <v>29</v>
      </c>
      <c r="C7" s="22" t="s">
        <v>30</v>
      </c>
      <c r="D7" s="23" t="s">
        <v>31</v>
      </c>
      <c r="E7" s="23" t="s">
        <v>12</v>
      </c>
      <c r="F7" s="22" t="s">
        <v>0</v>
      </c>
      <c r="G7" s="22">
        <v>2</v>
      </c>
      <c r="H7" s="24">
        <f>VLOOKUP(F7,'[1]ARISTO PHARMASEUTICALS'!$C$3:$E$42,3,FALSE)</f>
        <v>26.35</v>
      </c>
      <c r="I7" s="24">
        <f t="shared" si="0"/>
        <v>10.540000000000001</v>
      </c>
      <c r="J7" s="24">
        <f t="shared" si="1"/>
        <v>4</v>
      </c>
      <c r="K7" s="24">
        <v>35</v>
      </c>
      <c r="L7" s="24">
        <f t="shared" si="2"/>
        <v>102.24000000000001</v>
      </c>
    </row>
    <row r="8" spans="1:15">
      <c r="A8" s="21">
        <f t="shared" si="3"/>
        <v>5</v>
      </c>
      <c r="B8" s="22" t="s">
        <v>29</v>
      </c>
      <c r="C8" s="22" t="s">
        <v>32</v>
      </c>
      <c r="D8" s="23" t="s">
        <v>33</v>
      </c>
      <c r="E8" s="23" t="s">
        <v>12</v>
      </c>
      <c r="F8" s="22" t="s">
        <v>1</v>
      </c>
      <c r="G8" s="22">
        <v>3</v>
      </c>
      <c r="H8" s="24">
        <f>VLOOKUP(F8,'[1]ARISTO PHARMASEUTICALS'!$C$3:$E$42,3,FALSE)</f>
        <v>38.630000000000003</v>
      </c>
      <c r="I8" s="24">
        <f t="shared" si="0"/>
        <v>23.178000000000004</v>
      </c>
      <c r="J8" s="24">
        <f t="shared" si="1"/>
        <v>6</v>
      </c>
      <c r="K8" s="24">
        <v>35</v>
      </c>
      <c r="L8" s="24">
        <f t="shared" si="2"/>
        <v>180.06800000000001</v>
      </c>
    </row>
    <row r="9" spans="1:15">
      <c r="A9" s="21">
        <f t="shared" si="3"/>
        <v>6</v>
      </c>
      <c r="B9" s="22" t="s">
        <v>29</v>
      </c>
      <c r="C9" s="22" t="s">
        <v>34</v>
      </c>
      <c r="D9" s="23" t="s">
        <v>35</v>
      </c>
      <c r="E9" s="23" t="s">
        <v>12</v>
      </c>
      <c r="F9" s="22" t="s">
        <v>1</v>
      </c>
      <c r="G9" s="22">
        <v>15</v>
      </c>
      <c r="H9" s="24">
        <f>VLOOKUP(F9,'[1]ARISTO PHARMASEUTICALS'!$C$3:$E$42,3,FALSE)</f>
        <v>38.630000000000003</v>
      </c>
      <c r="I9" s="24">
        <f t="shared" si="0"/>
        <v>115.89000000000001</v>
      </c>
      <c r="J9" s="24">
        <f t="shared" si="1"/>
        <v>30</v>
      </c>
      <c r="K9" s="24">
        <v>35</v>
      </c>
      <c r="L9" s="24">
        <f t="shared" si="2"/>
        <v>760.34</v>
      </c>
    </row>
    <row r="10" spans="1:15">
      <c r="A10" s="21">
        <f t="shared" si="3"/>
        <v>7</v>
      </c>
      <c r="B10" s="22" t="s">
        <v>36</v>
      </c>
      <c r="C10" s="22" t="s">
        <v>37</v>
      </c>
      <c r="D10" s="23" t="s">
        <v>38</v>
      </c>
      <c r="E10" s="23" t="s">
        <v>12</v>
      </c>
      <c r="F10" s="22" t="s">
        <v>3</v>
      </c>
      <c r="G10" s="22">
        <v>4</v>
      </c>
      <c r="H10" s="24">
        <f>VLOOKUP(F10,'[1]ARISTO PHARMASEUTICALS'!$C$3:$E$42,3,FALSE)</f>
        <v>26.35</v>
      </c>
      <c r="I10" s="24">
        <f t="shared" si="0"/>
        <v>21.080000000000002</v>
      </c>
      <c r="J10" s="24">
        <f t="shared" si="1"/>
        <v>8</v>
      </c>
      <c r="K10" s="24">
        <v>35</v>
      </c>
      <c r="L10" s="24">
        <f t="shared" si="2"/>
        <v>169.48000000000002</v>
      </c>
    </row>
    <row r="11" spans="1:15">
      <c r="A11" s="21">
        <f t="shared" si="3"/>
        <v>8</v>
      </c>
      <c r="B11" s="22" t="s">
        <v>36</v>
      </c>
      <c r="C11" s="22" t="s">
        <v>39</v>
      </c>
      <c r="D11" s="23" t="s">
        <v>40</v>
      </c>
      <c r="E11" s="23" t="s">
        <v>12</v>
      </c>
      <c r="F11" s="22" t="s">
        <v>3</v>
      </c>
      <c r="G11" s="22">
        <v>27</v>
      </c>
      <c r="H11" s="24">
        <f>VLOOKUP(F11,'[1]ARISTO PHARMASEUTICALS'!$C$3:$E$42,3,FALSE)</f>
        <v>26.35</v>
      </c>
      <c r="I11" s="24">
        <f t="shared" si="0"/>
        <v>142.29000000000002</v>
      </c>
      <c r="J11" s="24">
        <f t="shared" si="1"/>
        <v>54</v>
      </c>
      <c r="K11" s="24">
        <v>35</v>
      </c>
      <c r="L11" s="24">
        <f t="shared" si="2"/>
        <v>942.74</v>
      </c>
    </row>
    <row r="12" spans="1:15">
      <c r="A12" s="21">
        <f t="shared" si="3"/>
        <v>9</v>
      </c>
      <c r="B12" s="22" t="s">
        <v>41</v>
      </c>
      <c r="C12" s="22" t="s">
        <v>42</v>
      </c>
      <c r="D12" s="23" t="s">
        <v>43</v>
      </c>
      <c r="E12" s="23" t="s">
        <v>12</v>
      </c>
      <c r="F12" s="22" t="s">
        <v>1</v>
      </c>
      <c r="G12" s="22">
        <v>1</v>
      </c>
      <c r="H12" s="24">
        <f>VLOOKUP(F12,'[1]ARISTO PHARMASEUTICALS'!$C$3:$E$42,3,FALSE)</f>
        <v>38.630000000000003</v>
      </c>
      <c r="I12" s="24">
        <f t="shared" si="0"/>
        <v>7.7260000000000009</v>
      </c>
      <c r="J12" s="24">
        <f t="shared" si="1"/>
        <v>2</v>
      </c>
      <c r="K12" s="24">
        <v>35</v>
      </c>
      <c r="L12" s="24">
        <f t="shared" si="2"/>
        <v>83.355999999999995</v>
      </c>
    </row>
    <row r="13" spans="1:15">
      <c r="A13" s="21">
        <f t="shared" si="3"/>
        <v>10</v>
      </c>
      <c r="B13" s="22" t="s">
        <v>41</v>
      </c>
      <c r="C13" s="22" t="s">
        <v>44</v>
      </c>
      <c r="D13" s="23" t="s">
        <v>45</v>
      </c>
      <c r="E13" s="23" t="s">
        <v>12</v>
      </c>
      <c r="F13" s="22" t="s">
        <v>1</v>
      </c>
      <c r="G13" s="22">
        <v>1</v>
      </c>
      <c r="H13" s="24">
        <f>VLOOKUP(F13,'[1]ARISTO PHARMASEUTICALS'!$C$3:$E$42,3,FALSE)</f>
        <v>38.630000000000003</v>
      </c>
      <c r="I13" s="24">
        <f t="shared" si="0"/>
        <v>7.7260000000000009</v>
      </c>
      <c r="J13" s="24">
        <f t="shared" si="1"/>
        <v>2</v>
      </c>
      <c r="K13" s="24">
        <v>35</v>
      </c>
      <c r="L13" s="24">
        <f t="shared" si="2"/>
        <v>83.355999999999995</v>
      </c>
    </row>
    <row r="14" spans="1:15" ht="30">
      <c r="A14" s="21">
        <f t="shared" si="3"/>
        <v>11</v>
      </c>
      <c r="B14" s="22" t="s">
        <v>41</v>
      </c>
      <c r="C14" s="22" t="s">
        <v>46</v>
      </c>
      <c r="D14" s="23" t="s">
        <v>47</v>
      </c>
      <c r="E14" s="23" t="s">
        <v>12</v>
      </c>
      <c r="F14" s="22" t="s">
        <v>1</v>
      </c>
      <c r="G14" s="22">
        <v>11</v>
      </c>
      <c r="H14" s="24">
        <f>VLOOKUP(F14,'[1]ARISTO PHARMASEUTICALS'!$C$3:$E$42,3,FALSE)</f>
        <v>38.630000000000003</v>
      </c>
      <c r="I14" s="24">
        <f t="shared" si="0"/>
        <v>84.986000000000004</v>
      </c>
      <c r="J14" s="24">
        <f t="shared" si="1"/>
        <v>22</v>
      </c>
      <c r="K14" s="24">
        <v>35</v>
      </c>
      <c r="L14" s="24">
        <f t="shared" si="2"/>
        <v>566.91599999999994</v>
      </c>
    </row>
    <row r="15" spans="1:15">
      <c r="A15" s="21">
        <f t="shared" si="3"/>
        <v>12</v>
      </c>
      <c r="B15" s="22" t="s">
        <v>48</v>
      </c>
      <c r="C15" s="22" t="s">
        <v>49</v>
      </c>
      <c r="D15" s="23" t="s">
        <v>50</v>
      </c>
      <c r="E15" s="23" t="s">
        <v>12</v>
      </c>
      <c r="F15" s="22" t="s">
        <v>3</v>
      </c>
      <c r="G15" s="22">
        <v>4</v>
      </c>
      <c r="H15" s="24">
        <f>VLOOKUP(F15,'[1]ARISTO PHARMASEUTICALS'!$C$3:$E$42,3,FALSE)</f>
        <v>26.35</v>
      </c>
      <c r="I15" s="24">
        <f t="shared" si="0"/>
        <v>21.080000000000002</v>
      </c>
      <c r="J15" s="24">
        <f t="shared" si="1"/>
        <v>8</v>
      </c>
      <c r="K15" s="24">
        <v>35</v>
      </c>
      <c r="L15" s="24">
        <f t="shared" si="2"/>
        <v>169.48000000000002</v>
      </c>
    </row>
    <row r="16" spans="1:15">
      <c r="A16" s="21">
        <f t="shared" si="3"/>
        <v>13</v>
      </c>
      <c r="B16" s="22" t="s">
        <v>48</v>
      </c>
      <c r="C16" s="22" t="s">
        <v>51</v>
      </c>
      <c r="D16" s="23" t="s">
        <v>52</v>
      </c>
      <c r="E16" s="23" t="s">
        <v>12</v>
      </c>
      <c r="F16" s="22" t="s">
        <v>3</v>
      </c>
      <c r="G16" s="22">
        <v>4</v>
      </c>
      <c r="H16" s="24">
        <f>VLOOKUP(F16,'[1]ARISTO PHARMASEUTICALS'!$C$3:$E$42,3,FALSE)</f>
        <v>26.35</v>
      </c>
      <c r="I16" s="24">
        <f t="shared" si="0"/>
        <v>21.080000000000002</v>
      </c>
      <c r="J16" s="24">
        <f t="shared" si="1"/>
        <v>8</v>
      </c>
      <c r="K16" s="24">
        <v>35</v>
      </c>
      <c r="L16" s="24">
        <f t="shared" si="2"/>
        <v>169.48000000000002</v>
      </c>
    </row>
    <row r="17" spans="1:12">
      <c r="A17" s="21">
        <f t="shared" si="3"/>
        <v>14</v>
      </c>
      <c r="B17" s="22" t="s">
        <v>53</v>
      </c>
      <c r="C17" s="22" t="s">
        <v>54</v>
      </c>
      <c r="D17" s="23" t="s">
        <v>55</v>
      </c>
      <c r="E17" s="23" t="s">
        <v>12</v>
      </c>
      <c r="F17" s="22" t="s">
        <v>1</v>
      </c>
      <c r="G17" s="22">
        <v>1</v>
      </c>
      <c r="H17" s="24">
        <f>VLOOKUP(F17,'[1]ARISTO PHARMASEUTICALS'!$C$3:$E$42,3,FALSE)</f>
        <v>38.630000000000003</v>
      </c>
      <c r="I17" s="24">
        <f t="shared" si="0"/>
        <v>7.7260000000000009</v>
      </c>
      <c r="J17" s="24">
        <f t="shared" si="1"/>
        <v>2</v>
      </c>
      <c r="K17" s="24">
        <v>35</v>
      </c>
      <c r="L17" s="24">
        <f t="shared" si="2"/>
        <v>83.355999999999995</v>
      </c>
    </row>
    <row r="18" spans="1:12" ht="30">
      <c r="A18" s="21">
        <f t="shared" si="3"/>
        <v>15</v>
      </c>
      <c r="B18" s="22" t="s">
        <v>53</v>
      </c>
      <c r="C18" s="22" t="s">
        <v>56</v>
      </c>
      <c r="D18" s="32" t="s">
        <v>71</v>
      </c>
      <c r="E18" s="23" t="s">
        <v>12</v>
      </c>
      <c r="F18" s="22" t="s">
        <v>1</v>
      </c>
      <c r="G18" s="22">
        <v>19</v>
      </c>
      <c r="H18" s="24">
        <f>VLOOKUP(F18,'[1]ARISTO PHARMASEUTICALS'!$C$3:$E$42,3,FALSE)</f>
        <v>38.630000000000003</v>
      </c>
      <c r="I18" s="24">
        <f t="shared" si="0"/>
        <v>146.79400000000001</v>
      </c>
      <c r="J18" s="24">
        <f t="shared" si="1"/>
        <v>38</v>
      </c>
      <c r="K18" s="24">
        <v>35</v>
      </c>
      <c r="L18" s="24">
        <f t="shared" si="2"/>
        <v>953.76400000000001</v>
      </c>
    </row>
    <row r="19" spans="1:12">
      <c r="A19" s="21">
        <f t="shared" si="3"/>
        <v>16</v>
      </c>
      <c r="B19" s="22" t="s">
        <v>53</v>
      </c>
      <c r="C19" s="22" t="s">
        <v>57</v>
      </c>
      <c r="D19" s="23" t="s">
        <v>58</v>
      </c>
      <c r="E19" s="23" t="s">
        <v>12</v>
      </c>
      <c r="F19" s="22" t="s">
        <v>0</v>
      </c>
      <c r="G19" s="22">
        <v>1</v>
      </c>
      <c r="H19" s="24">
        <f>VLOOKUP(F19,'[1]ARISTO PHARMASEUTICALS'!$C$3:$E$42,3,FALSE)</f>
        <v>26.35</v>
      </c>
      <c r="I19" s="24">
        <f t="shared" si="0"/>
        <v>5.2700000000000005</v>
      </c>
      <c r="J19" s="24">
        <f t="shared" si="1"/>
        <v>2</v>
      </c>
      <c r="K19" s="24">
        <v>35</v>
      </c>
      <c r="L19" s="24">
        <f t="shared" si="2"/>
        <v>68.62</v>
      </c>
    </row>
    <row r="20" spans="1:12">
      <c r="A20" s="21">
        <f t="shared" si="3"/>
        <v>17</v>
      </c>
      <c r="B20" s="22" t="s">
        <v>53</v>
      </c>
      <c r="C20" s="22" t="s">
        <v>59</v>
      </c>
      <c r="D20" s="23" t="s">
        <v>60</v>
      </c>
      <c r="E20" s="23" t="s">
        <v>12</v>
      </c>
      <c r="F20" s="22" t="s">
        <v>0</v>
      </c>
      <c r="G20" s="22">
        <v>1</v>
      </c>
      <c r="H20" s="24">
        <f>VLOOKUP(F20,'[1]ARISTO PHARMASEUTICALS'!$C$3:$E$42,3,FALSE)</f>
        <v>26.35</v>
      </c>
      <c r="I20" s="24">
        <f t="shared" si="0"/>
        <v>5.2700000000000005</v>
      </c>
      <c r="J20" s="24">
        <f t="shared" si="1"/>
        <v>2</v>
      </c>
      <c r="K20" s="24">
        <v>35</v>
      </c>
      <c r="L20" s="24">
        <f t="shared" si="2"/>
        <v>68.62</v>
      </c>
    </row>
    <row r="21" spans="1:12">
      <c r="A21" s="21">
        <f t="shared" si="3"/>
        <v>18</v>
      </c>
      <c r="B21" s="22" t="s">
        <v>53</v>
      </c>
      <c r="C21" s="22" t="s">
        <v>61</v>
      </c>
      <c r="D21" s="23" t="s">
        <v>62</v>
      </c>
      <c r="E21" s="23" t="s">
        <v>12</v>
      </c>
      <c r="F21" s="22" t="s">
        <v>0</v>
      </c>
      <c r="G21" s="22">
        <v>21</v>
      </c>
      <c r="H21" s="24">
        <f>VLOOKUP(F21,'[1]ARISTO PHARMASEUTICALS'!$C$3:$E$42,3,FALSE)</f>
        <v>26.35</v>
      </c>
      <c r="I21" s="24">
        <f t="shared" si="0"/>
        <v>110.67000000000002</v>
      </c>
      <c r="J21" s="24">
        <f t="shared" si="1"/>
        <v>42</v>
      </c>
      <c r="K21" s="24">
        <v>35</v>
      </c>
      <c r="L21" s="24">
        <f t="shared" si="2"/>
        <v>741.02</v>
      </c>
    </row>
    <row r="22" spans="1:12" ht="30.75" customHeight="1">
      <c r="A22" s="21">
        <f t="shared" si="3"/>
        <v>19</v>
      </c>
      <c r="B22" s="22" t="s">
        <v>53</v>
      </c>
      <c r="C22" s="22" t="s">
        <v>63</v>
      </c>
      <c r="D22" s="23" t="s">
        <v>64</v>
      </c>
      <c r="E22" s="23" t="s">
        <v>12</v>
      </c>
      <c r="F22" s="22" t="s">
        <v>2</v>
      </c>
      <c r="G22" s="22">
        <v>11</v>
      </c>
      <c r="H22" s="24">
        <f>VLOOKUP(F22,'[1]ARISTO PHARMASEUTICALS'!$C$3:$E$42,3,FALSE)</f>
        <v>33.81</v>
      </c>
      <c r="I22" s="24">
        <f t="shared" si="0"/>
        <v>74.382000000000005</v>
      </c>
      <c r="J22" s="24">
        <f t="shared" si="1"/>
        <v>22</v>
      </c>
      <c r="K22" s="24">
        <v>35</v>
      </c>
      <c r="L22" s="24">
        <f t="shared" si="2"/>
        <v>503.29200000000003</v>
      </c>
    </row>
    <row r="23" spans="1:12">
      <c r="A23" s="21">
        <f t="shared" si="3"/>
        <v>20</v>
      </c>
      <c r="B23" s="22" t="s">
        <v>65</v>
      </c>
      <c r="C23" s="22" t="s">
        <v>66</v>
      </c>
      <c r="D23" s="23" t="s">
        <v>67</v>
      </c>
      <c r="E23" s="23" t="s">
        <v>12</v>
      </c>
      <c r="F23" s="22" t="s">
        <v>2</v>
      </c>
      <c r="G23" s="22">
        <v>1</v>
      </c>
      <c r="H23" s="24">
        <f>VLOOKUP(F23,'[1]ARISTO PHARMASEUTICALS'!$C$3:$E$42,3,FALSE)</f>
        <v>33.81</v>
      </c>
      <c r="I23" s="24">
        <f t="shared" si="0"/>
        <v>6.7620000000000005</v>
      </c>
      <c r="J23" s="24">
        <f t="shared" si="1"/>
        <v>2</v>
      </c>
      <c r="K23" s="24">
        <v>35</v>
      </c>
      <c r="L23" s="24">
        <f t="shared" si="2"/>
        <v>77.572000000000003</v>
      </c>
    </row>
    <row r="24" spans="1:12">
      <c r="A24" s="21">
        <f t="shared" si="3"/>
        <v>21</v>
      </c>
      <c r="B24" s="22" t="s">
        <v>65</v>
      </c>
      <c r="C24" s="22" t="s">
        <v>68</v>
      </c>
      <c r="D24" s="23" t="s">
        <v>69</v>
      </c>
      <c r="E24" s="23" t="s">
        <v>12</v>
      </c>
      <c r="F24" s="22" t="s">
        <v>2</v>
      </c>
      <c r="G24" s="22">
        <v>1</v>
      </c>
      <c r="H24" s="24">
        <f>VLOOKUP(F24,'[1]ARISTO PHARMASEUTICALS'!$C$3:$E$42,3,FALSE)</f>
        <v>33.81</v>
      </c>
      <c r="I24" s="24">
        <f t="shared" si="0"/>
        <v>6.7620000000000005</v>
      </c>
      <c r="J24" s="24">
        <f t="shared" si="1"/>
        <v>2</v>
      </c>
      <c r="K24" s="24">
        <v>35</v>
      </c>
      <c r="L24" s="24">
        <f t="shared" si="2"/>
        <v>77.572000000000003</v>
      </c>
    </row>
    <row r="25" spans="1:12">
      <c r="A25" s="25" t="s">
        <v>70</v>
      </c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8">
        <f>ROUND(SUM(L4:L24),0)</f>
        <v>7949</v>
      </c>
    </row>
    <row r="26" spans="1:12">
      <c r="A26" s="29"/>
      <c r="B26" s="3"/>
      <c r="C26" s="3"/>
      <c r="D26" s="30"/>
      <c r="E26" s="30"/>
      <c r="F26" s="3"/>
      <c r="G26" s="18">
        <f>SUM(G4:G24)</f>
        <v>180</v>
      </c>
      <c r="H26" s="31"/>
      <c r="I26" s="31"/>
      <c r="J26" s="31"/>
      <c r="K26" s="31"/>
      <c r="L26" s="31"/>
    </row>
    <row r="27" spans="1:12" s="4" customFormat="1" ht="33" customHeight="1">
      <c r="A27" s="17" t="s">
        <v>16</v>
      </c>
      <c r="B27" s="5"/>
      <c r="C27" s="5"/>
      <c r="D27" s="5"/>
      <c r="E27" s="5"/>
      <c r="F27" s="5"/>
      <c r="G27" s="5"/>
      <c r="H27" s="6"/>
      <c r="I27" s="6"/>
      <c r="J27" s="6"/>
      <c r="K27" s="6"/>
      <c r="L27" s="6"/>
    </row>
    <row r="28" spans="1:12" s="4" customFormat="1" ht="33.75" customHeight="1">
      <c r="A28" s="7" t="s">
        <v>15</v>
      </c>
      <c r="B28" s="8"/>
      <c r="C28" s="8"/>
      <c r="D28" s="8"/>
      <c r="E28" s="8"/>
      <c r="F28" s="8"/>
      <c r="G28" s="8"/>
      <c r="H28" s="9"/>
      <c r="I28" s="9"/>
      <c r="J28" s="9"/>
      <c r="K28" s="9"/>
      <c r="L28" s="10"/>
    </row>
  </sheetData>
  <sortState ref="B4:L27">
    <sortCondition ref="B4"/>
  </sortState>
  <mergeCells count="7">
    <mergeCell ref="A27:L27"/>
    <mergeCell ref="A28:L28"/>
    <mergeCell ref="A1:G1"/>
    <mergeCell ref="H1:L1"/>
    <mergeCell ref="A2:G2"/>
    <mergeCell ref="H2:L2"/>
    <mergeCell ref="A25:K25"/>
  </mergeCells>
  <conditionalFormatting sqref="C1:C2">
    <cfRule type="duplicateValues" dxfId="3" priority="3"/>
    <cfRule type="duplicateValues" dxfId="2" priority="4"/>
  </conditionalFormatting>
  <conditionalFormatting sqref="C27:C28">
    <cfRule type="duplicateValues" dxfId="1" priority="1"/>
    <cfRule type="duplicateValues" dxfId="0" priority="2"/>
  </conditionalFormatting>
  <pageMargins left="0.36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2026-07-08T15:05:34Z</cp:lastPrinted>
  <dcterms:created xsi:type="dcterms:W3CDTF">2026-06-10T05:51:08Z</dcterms:created>
  <dcterms:modified xsi:type="dcterms:W3CDTF">2026-07-08T15:08:47Z</dcterms:modified>
</cp:coreProperties>
</file>