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H5"/>
  <c r="I5" s="1"/>
  <c r="H6"/>
  <c r="I6" s="1"/>
  <c r="H7"/>
  <c r="H8"/>
  <c r="H9"/>
  <c r="H10"/>
  <c r="H11"/>
  <c r="H12"/>
  <c r="I12" s="1"/>
  <c r="L12" s="1"/>
  <c r="H13"/>
  <c r="H14"/>
  <c r="H15"/>
  <c r="H16"/>
  <c r="I16" s="1"/>
  <c r="L16" s="1"/>
  <c r="H17"/>
  <c r="H18"/>
  <c r="H19"/>
  <c r="H20"/>
  <c r="I20" s="1"/>
  <c r="L20" s="1"/>
  <c r="H21"/>
  <c r="H22"/>
  <c r="H23"/>
  <c r="J4"/>
  <c r="H4"/>
  <c r="I4" s="1"/>
  <c r="I21" l="1"/>
  <c r="L21" s="1"/>
  <c r="L9"/>
  <c r="L5"/>
  <c r="I9"/>
  <c r="I13"/>
  <c r="L13" s="1"/>
  <c r="I17"/>
  <c r="L17" s="1"/>
  <c r="L4"/>
  <c r="I22"/>
  <c r="L22" s="1"/>
  <c r="I18"/>
  <c r="L18" s="1"/>
  <c r="I14"/>
  <c r="L14" s="1"/>
  <c r="I10"/>
  <c r="L10" s="1"/>
  <c r="L6"/>
  <c r="I23"/>
  <c r="L23" s="1"/>
  <c r="I19"/>
  <c r="L19" s="1"/>
  <c r="I15"/>
  <c r="L15" s="1"/>
  <c r="I11"/>
  <c r="L11" s="1"/>
  <c r="I7"/>
  <c r="L7" s="1"/>
  <c r="I8"/>
  <c r="L8" s="1"/>
  <c r="L24" l="1"/>
</calcChain>
</file>

<file path=xl/sharedStrings.xml><?xml version="1.0" encoding="utf-8"?>
<sst xmlns="http://schemas.openxmlformats.org/spreadsheetml/2006/main" count="118" uniqueCount="73">
  <si>
    <t>02/4/2026</t>
  </si>
  <si>
    <t>0225</t>
  </si>
  <si>
    <t>03/4/2026</t>
  </si>
  <si>
    <t>0221</t>
  </si>
  <si>
    <t>0227</t>
  </si>
  <si>
    <t>240</t>
  </si>
  <si>
    <t>237</t>
  </si>
  <si>
    <t>04/4/2026</t>
  </si>
  <si>
    <t>476/477/478</t>
  </si>
  <si>
    <t>08/4/2026</t>
  </si>
  <si>
    <t>794</t>
  </si>
  <si>
    <t>0803</t>
  </si>
  <si>
    <t>808</t>
  </si>
  <si>
    <t>801</t>
  </si>
  <si>
    <t>10/4/2026</t>
  </si>
  <si>
    <t>4802/4826</t>
  </si>
  <si>
    <t>13/4/2026</t>
  </si>
  <si>
    <t>1159/1160</t>
  </si>
  <si>
    <t>1158/</t>
  </si>
  <si>
    <t>18/4/2026</t>
  </si>
  <si>
    <t>17999</t>
  </si>
  <si>
    <t>21/4/2026</t>
  </si>
  <si>
    <t>1923/1924/1925/1926</t>
  </si>
  <si>
    <t>1793//1794/1795/1796</t>
  </si>
  <si>
    <t>28/4/2026</t>
  </si>
  <si>
    <t>5159</t>
  </si>
  <si>
    <t>29/4/2026</t>
  </si>
  <si>
    <t>5167</t>
  </si>
  <si>
    <t>2700</t>
  </si>
  <si>
    <t>4801/4818</t>
  </si>
  <si>
    <t>BARIPADA</t>
  </si>
  <si>
    <t>JAJPUR TOWN</t>
  </si>
  <si>
    <t>ANGUL</t>
  </si>
  <si>
    <t>BALASORE</t>
  </si>
  <si>
    <t>CTC</t>
  </si>
  <si>
    <t>JA/00089</t>
  </si>
  <si>
    <t>JA/00091</t>
  </si>
  <si>
    <t>JA/00093</t>
  </si>
  <si>
    <t>JA/00101</t>
  </si>
  <si>
    <t>JA/00102</t>
  </si>
  <si>
    <t>JA/00345</t>
  </si>
  <si>
    <t>JA/00476</t>
  </si>
  <si>
    <t>JA/00502</t>
  </si>
  <si>
    <t>JA/00505</t>
  </si>
  <si>
    <t>JA/00507</t>
  </si>
  <si>
    <t>JA/00585</t>
  </si>
  <si>
    <t>JA/00732</t>
  </si>
  <si>
    <t>JA/00733</t>
  </si>
  <si>
    <t>JA/00991</t>
  </si>
  <si>
    <t>JA/01105</t>
  </si>
  <si>
    <t>JA/01107</t>
  </si>
  <si>
    <t>JA/01522</t>
  </si>
  <si>
    <t>JA/01523</t>
  </si>
  <si>
    <t>JA/01560</t>
  </si>
  <si>
    <t>JA/00586</t>
  </si>
  <si>
    <t>SL</t>
  </si>
  <si>
    <t>DATE</t>
  </si>
  <si>
    <t>LR NO</t>
  </si>
  <si>
    <t>INV NO</t>
  </si>
  <si>
    <t>FROM</t>
  </si>
  <si>
    <t>TO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</si>
  <si>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</si>
  <si>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</si>
  <si>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</si>
  <si>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</si>
  <si>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</si>
  <si>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</si>
  <si>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</si>
  <si>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</si>
  <si>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Thanking you for your business.
PRAGATI LOGISTICS</t>
  </si>
  <si>
    <t>(RUPEES SEVEN THOUSAND FOUR HUNDRED SIXTY TWO ONLY)</t>
  </si>
  <si>
    <t>Kindly, verify &amp; confirm within 7 days, else GST will be filed by 20th MAY,2026
GST to be paid by Consignor under Reverse Charge Mechanism(RCM) as per GST.</t>
  </si>
  <si>
    <t>Bill Date: 30/04/2026
Bill NO : 2593
Total Amount : 7462.00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</si>
</sst>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2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209550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422910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20.7109375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7.5703125" bestFit="1" customWidth="1"/>
  </cols>
  <sheetData>
    <row r="1" spans="1:15" s="1" customFormat="1" ht="78" customHeight="1">
      <c r="A1" s="22"/>
      <c r="B1" s="22"/>
      <c r="C1" s="22"/>
      <c r="D1" s="22"/>
      <c r="E1" s="22"/>
      <c r="F1" s="22"/>
      <c r="G1" s="22"/>
      <c r="H1" s="23" t="s">
        <v>67</v>
      </c>
      <c r="I1" s="23"/>
      <c r="J1" s="23"/>
      <c r="K1" s="23"/>
      <c r="L1" s="23"/>
      <c r="O1" s="8"/>
    </row>
    <row r="2" spans="1:15" s="1" customFormat="1" ht="78" customHeight="1">
      <c r="A2" s="24" t="s">
        <v>68</v>
      </c>
      <c r="B2" s="25"/>
      <c r="C2" s="25"/>
      <c r="D2" s="25"/>
      <c r="E2" s="25"/>
      <c r="F2" s="25"/>
      <c r="G2" s="26"/>
      <c r="H2" s="23" t="s">
        <v>72</v>
      </c>
      <c r="I2" s="23"/>
      <c r="J2" s="23"/>
      <c r="K2" s="23"/>
      <c r="L2" s="23"/>
      <c r="N2" s="8"/>
    </row>
    <row r="3" spans="1:15" s="5" customFormat="1">
      <c r="A3" s="4" t="s">
        <v>55</v>
      </c>
      <c r="B3" s="4" t="s">
        <v>56</v>
      </c>
      <c r="C3" s="4" t="s">
        <v>57</v>
      </c>
      <c r="D3" s="4" t="s">
        <v>58</v>
      </c>
      <c r="E3" s="4" t="s">
        <v>59</v>
      </c>
      <c r="F3" s="4" t="s">
        <v>60</v>
      </c>
      <c r="G3" s="4" t="s">
        <v>61</v>
      </c>
      <c r="H3" s="6" t="s">
        <v>62</v>
      </c>
      <c r="I3" s="6" t="s">
        <v>63</v>
      </c>
      <c r="J3" s="6" t="s">
        <v>64</v>
      </c>
      <c r="K3" s="6" t="s">
        <v>65</v>
      </c>
      <c r="L3" s="6" t="s">
        <v>66</v>
      </c>
    </row>
    <row r="4" spans="1:15">
      <c r="A4" s="2">
        <v>1</v>
      </c>
      <c r="B4" s="2" t="s">
        <v>0</v>
      </c>
      <c r="C4" s="2" t="s">
        <v>35</v>
      </c>
      <c r="D4" s="2" t="s">
        <v>1</v>
      </c>
      <c r="E4" s="3" t="s">
        <v>34</v>
      </c>
      <c r="F4" s="2" t="s">
        <v>30</v>
      </c>
      <c r="G4" s="2">
        <v>6</v>
      </c>
      <c r="H4" s="7">
        <f>VLOOKUP(F4,'[1]ARISTO PHARMASEUTICALS'!$C$3:$E$40,3,FALSE)</f>
        <v>26.35</v>
      </c>
      <c r="I4" s="7">
        <f>G4*H4*20/100</f>
        <v>31.620000000000005</v>
      </c>
      <c r="J4" s="7">
        <f>G4*2</f>
        <v>12</v>
      </c>
      <c r="K4" s="7">
        <v>35</v>
      </c>
      <c r="L4" s="7">
        <f>G4*H4+I4+J4+K4</f>
        <v>236.72000000000003</v>
      </c>
    </row>
    <row r="5" spans="1:15">
      <c r="A5" s="2">
        <v>2</v>
      </c>
      <c r="B5" s="2" t="s">
        <v>0</v>
      </c>
      <c r="C5" s="2" t="s">
        <v>36</v>
      </c>
      <c r="D5" s="2" t="s">
        <v>3</v>
      </c>
      <c r="E5" s="3" t="s">
        <v>34</v>
      </c>
      <c r="F5" s="2" t="s">
        <v>30</v>
      </c>
      <c r="G5" s="2">
        <v>24</v>
      </c>
      <c r="H5" s="7">
        <f>VLOOKUP(F5,'[1]ARISTO PHARMASEUTICALS'!$C$3:$E$40,3,FALSE)</f>
        <v>26.35</v>
      </c>
      <c r="I5" s="7">
        <f t="shared" ref="I5:I23" si="0">G5*H5*20/100</f>
        <v>126.48000000000002</v>
      </c>
      <c r="J5" s="7">
        <f t="shared" ref="J5:J23" si="1">G5*2</f>
        <v>48</v>
      </c>
      <c r="K5" s="7">
        <v>35</v>
      </c>
      <c r="L5" s="7">
        <f t="shared" ref="L5:L23" si="2">G5*H5+I5+J5+K5</f>
        <v>841.88000000000011</v>
      </c>
    </row>
    <row r="6" spans="1:15">
      <c r="A6" s="2">
        <v>3</v>
      </c>
      <c r="B6" s="2" t="s">
        <v>0</v>
      </c>
      <c r="C6" s="2" t="s">
        <v>37</v>
      </c>
      <c r="D6" s="2" t="s">
        <v>4</v>
      </c>
      <c r="E6" s="3" t="s">
        <v>34</v>
      </c>
      <c r="F6" s="2" t="s">
        <v>30</v>
      </c>
      <c r="G6" s="2">
        <v>1</v>
      </c>
      <c r="H6" s="7">
        <f>VLOOKUP(F6,'[1]ARISTO PHARMASEUTICALS'!$C$3:$E$40,3,FALSE)</f>
        <v>26.35</v>
      </c>
      <c r="I6" s="7">
        <f>G6*H6*20/100</f>
        <v>5.27</v>
      </c>
      <c r="J6" s="7">
        <f t="shared" si="1"/>
        <v>2</v>
      </c>
      <c r="K6" s="7">
        <v>35</v>
      </c>
      <c r="L6" s="7">
        <f t="shared" si="2"/>
        <v>68.62</v>
      </c>
    </row>
    <row r="7" spans="1:15">
      <c r="A7" s="2">
        <v>4</v>
      </c>
      <c r="B7" s="2" t="s">
        <v>2</v>
      </c>
      <c r="C7" s="2" t="s">
        <v>38</v>
      </c>
      <c r="D7" s="2" t="s">
        <v>5</v>
      </c>
      <c r="E7" s="3" t="s">
        <v>34</v>
      </c>
      <c r="F7" s="2" t="s">
        <v>31</v>
      </c>
      <c r="G7" s="2">
        <v>2</v>
      </c>
      <c r="H7" s="7">
        <f>VLOOKUP(F7,'[1]ARISTO PHARMASEUTICALS'!$C$3:$E$40,3,FALSE)</f>
        <v>38.630000000000003</v>
      </c>
      <c r="I7" s="7">
        <f t="shared" si="0"/>
        <v>15.452</v>
      </c>
      <c r="J7" s="7">
        <f t="shared" si="1"/>
        <v>4</v>
      </c>
      <c r="K7" s="7">
        <v>35</v>
      </c>
      <c r="L7" s="7">
        <f t="shared" si="2"/>
        <v>131.71199999999999</v>
      </c>
    </row>
    <row r="8" spans="1:15">
      <c r="A8" s="2">
        <v>5</v>
      </c>
      <c r="B8" s="2" t="s">
        <v>2</v>
      </c>
      <c r="C8" s="2" t="s">
        <v>39</v>
      </c>
      <c r="D8" s="2" t="s">
        <v>6</v>
      </c>
      <c r="E8" s="3" t="s">
        <v>34</v>
      </c>
      <c r="F8" s="2" t="s">
        <v>31</v>
      </c>
      <c r="G8" s="2">
        <v>7</v>
      </c>
      <c r="H8" s="7">
        <f>VLOOKUP(F8,'[1]ARISTO PHARMASEUTICALS'!$C$3:$E$40,3,FALSE)</f>
        <v>38.630000000000003</v>
      </c>
      <c r="I8" s="7">
        <f t="shared" si="0"/>
        <v>54.082000000000008</v>
      </c>
      <c r="J8" s="7">
        <f t="shared" si="1"/>
        <v>14</v>
      </c>
      <c r="K8" s="7">
        <v>35</v>
      </c>
      <c r="L8" s="7">
        <f t="shared" si="2"/>
        <v>373.49200000000002</v>
      </c>
    </row>
    <row r="9" spans="1:15">
      <c r="A9" s="2">
        <v>6</v>
      </c>
      <c r="B9" s="2" t="s">
        <v>7</v>
      </c>
      <c r="C9" s="2" t="s">
        <v>40</v>
      </c>
      <c r="D9" s="2" t="s">
        <v>8</v>
      </c>
      <c r="E9" s="3" t="s">
        <v>34</v>
      </c>
      <c r="F9" s="2" t="s">
        <v>31</v>
      </c>
      <c r="G9" s="2">
        <v>2</v>
      </c>
      <c r="H9" s="7">
        <f>VLOOKUP(F9,'[1]ARISTO PHARMASEUTICALS'!$C$3:$E$40,3,FALSE)</f>
        <v>38.630000000000003</v>
      </c>
      <c r="I9" s="7">
        <f t="shared" si="0"/>
        <v>15.452</v>
      </c>
      <c r="J9" s="7">
        <f t="shared" si="1"/>
        <v>4</v>
      </c>
      <c r="K9" s="7">
        <v>35</v>
      </c>
      <c r="L9" s="7">
        <f t="shared" si="2"/>
        <v>131.71199999999999</v>
      </c>
    </row>
    <row r="10" spans="1:15">
      <c r="A10" s="2">
        <v>7</v>
      </c>
      <c r="B10" s="2" t="s">
        <v>9</v>
      </c>
      <c r="C10" s="2" t="s">
        <v>41</v>
      </c>
      <c r="D10" s="2" t="s">
        <v>10</v>
      </c>
      <c r="E10" s="3" t="s">
        <v>34</v>
      </c>
      <c r="F10" s="2" t="s">
        <v>31</v>
      </c>
      <c r="G10" s="2">
        <v>32</v>
      </c>
      <c r="H10" s="7">
        <f>VLOOKUP(F10,'[1]ARISTO PHARMASEUTICALS'!$C$3:$E$40,3,FALSE)</f>
        <v>38.630000000000003</v>
      </c>
      <c r="I10" s="7">
        <f t="shared" si="0"/>
        <v>247.232</v>
      </c>
      <c r="J10" s="7">
        <f t="shared" si="1"/>
        <v>64</v>
      </c>
      <c r="K10" s="7">
        <v>35</v>
      </c>
      <c r="L10" s="7">
        <f t="shared" si="2"/>
        <v>1582.3920000000001</v>
      </c>
    </row>
    <row r="11" spans="1:15">
      <c r="A11" s="2">
        <v>8</v>
      </c>
      <c r="B11" s="2" t="s">
        <v>9</v>
      </c>
      <c r="C11" s="2" t="s">
        <v>42</v>
      </c>
      <c r="D11" s="2" t="s">
        <v>11</v>
      </c>
      <c r="E11" s="3" t="s">
        <v>34</v>
      </c>
      <c r="F11" s="2" t="s">
        <v>32</v>
      </c>
      <c r="G11" s="2">
        <v>11</v>
      </c>
      <c r="H11" s="7">
        <f>VLOOKUP(F11,'[1]ARISTO PHARMASEUTICALS'!$C$3:$E$40,3,FALSE)</f>
        <v>33.81</v>
      </c>
      <c r="I11" s="7">
        <f t="shared" si="0"/>
        <v>74.382000000000005</v>
      </c>
      <c r="J11" s="7">
        <f t="shared" si="1"/>
        <v>22</v>
      </c>
      <c r="K11" s="7">
        <v>35</v>
      </c>
      <c r="L11" s="7">
        <f t="shared" si="2"/>
        <v>503.29200000000003</v>
      </c>
    </row>
    <row r="12" spans="1:15">
      <c r="A12" s="2">
        <v>9</v>
      </c>
      <c r="B12" s="2" t="s">
        <v>9</v>
      </c>
      <c r="C12" s="2" t="s">
        <v>43</v>
      </c>
      <c r="D12" s="2" t="s">
        <v>12</v>
      </c>
      <c r="E12" s="3" t="s">
        <v>34</v>
      </c>
      <c r="F12" s="2" t="s">
        <v>32</v>
      </c>
      <c r="G12" s="2">
        <v>2</v>
      </c>
      <c r="H12" s="7">
        <f>VLOOKUP(F12,'[1]ARISTO PHARMASEUTICALS'!$C$3:$E$40,3,FALSE)</f>
        <v>33.81</v>
      </c>
      <c r="I12" s="7">
        <f t="shared" si="0"/>
        <v>13.524000000000001</v>
      </c>
      <c r="J12" s="7">
        <f t="shared" si="1"/>
        <v>4</v>
      </c>
      <c r="K12" s="7">
        <v>35</v>
      </c>
      <c r="L12" s="7">
        <f t="shared" si="2"/>
        <v>120.14400000000001</v>
      </c>
    </row>
    <row r="13" spans="1:15">
      <c r="A13" s="2">
        <v>10</v>
      </c>
      <c r="B13" s="2" t="s">
        <v>9</v>
      </c>
      <c r="C13" s="2" t="s">
        <v>44</v>
      </c>
      <c r="D13" s="2" t="s">
        <v>13</v>
      </c>
      <c r="E13" s="3" t="s">
        <v>34</v>
      </c>
      <c r="F13" s="2" t="s">
        <v>31</v>
      </c>
      <c r="G13" s="2">
        <v>4</v>
      </c>
      <c r="H13" s="7">
        <f>VLOOKUP(F13,'[1]ARISTO PHARMASEUTICALS'!$C$3:$E$40,3,FALSE)</f>
        <v>38.630000000000003</v>
      </c>
      <c r="I13" s="7">
        <f t="shared" si="0"/>
        <v>30.904</v>
      </c>
      <c r="J13" s="7">
        <f t="shared" si="1"/>
        <v>8</v>
      </c>
      <c r="K13" s="7">
        <v>35</v>
      </c>
      <c r="L13" s="7">
        <f t="shared" si="2"/>
        <v>228.42400000000001</v>
      </c>
    </row>
    <row r="14" spans="1:15">
      <c r="A14" s="2">
        <v>11</v>
      </c>
      <c r="B14" s="2" t="s">
        <v>14</v>
      </c>
      <c r="C14" s="2" t="s">
        <v>45</v>
      </c>
      <c r="D14" s="2" t="s">
        <v>15</v>
      </c>
      <c r="E14" s="3" t="s">
        <v>34</v>
      </c>
      <c r="F14" s="2" t="s">
        <v>33</v>
      </c>
      <c r="G14" s="2">
        <v>8</v>
      </c>
      <c r="H14" s="7">
        <f>VLOOKUP(F14,'[1]ARISTO PHARMASEUTICALS'!$C$3:$E$40,3,FALSE)</f>
        <v>26.35</v>
      </c>
      <c r="I14" s="7">
        <f t="shared" si="0"/>
        <v>42.16</v>
      </c>
      <c r="J14" s="7">
        <f t="shared" si="1"/>
        <v>16</v>
      </c>
      <c r="K14" s="7">
        <v>35</v>
      </c>
      <c r="L14" s="7">
        <f t="shared" si="2"/>
        <v>303.96000000000004</v>
      </c>
    </row>
    <row r="15" spans="1:15">
      <c r="A15" s="2">
        <v>12</v>
      </c>
      <c r="B15" s="2" t="s">
        <v>14</v>
      </c>
      <c r="C15" s="2" t="s">
        <v>54</v>
      </c>
      <c r="D15" s="2" t="s">
        <v>29</v>
      </c>
      <c r="E15" s="3" t="s">
        <v>34</v>
      </c>
      <c r="F15" s="2" t="s">
        <v>33</v>
      </c>
      <c r="G15" s="2">
        <v>8</v>
      </c>
      <c r="H15" s="7">
        <f>VLOOKUP(F15,'[1]ARISTO PHARMASEUTICALS'!$C$3:$E$40,3,FALSE)</f>
        <v>26.35</v>
      </c>
      <c r="I15" s="7">
        <f t="shared" si="0"/>
        <v>42.16</v>
      </c>
      <c r="J15" s="7">
        <f t="shared" si="1"/>
        <v>16</v>
      </c>
      <c r="K15" s="7">
        <v>35</v>
      </c>
      <c r="L15" s="7">
        <f t="shared" si="2"/>
        <v>303.96000000000004</v>
      </c>
    </row>
    <row r="16" spans="1:15">
      <c r="A16" s="2">
        <v>13</v>
      </c>
      <c r="B16" s="2" t="s">
        <v>16</v>
      </c>
      <c r="C16" s="2" t="s">
        <v>46</v>
      </c>
      <c r="D16" s="2" t="s">
        <v>17</v>
      </c>
      <c r="E16" s="3" t="s">
        <v>34</v>
      </c>
      <c r="F16" s="2" t="s">
        <v>31</v>
      </c>
      <c r="G16" s="2">
        <v>2</v>
      </c>
      <c r="H16" s="7">
        <f>VLOOKUP(F16,'[1]ARISTO PHARMASEUTICALS'!$C$3:$E$40,3,FALSE)</f>
        <v>38.630000000000003</v>
      </c>
      <c r="I16" s="7">
        <f t="shared" si="0"/>
        <v>15.452</v>
      </c>
      <c r="J16" s="7">
        <f t="shared" si="1"/>
        <v>4</v>
      </c>
      <c r="K16" s="7">
        <v>35</v>
      </c>
      <c r="L16" s="7">
        <f t="shared" si="2"/>
        <v>131.71199999999999</v>
      </c>
    </row>
    <row r="17" spans="1:12">
      <c r="A17" s="2">
        <v>14</v>
      </c>
      <c r="B17" s="2" t="s">
        <v>16</v>
      </c>
      <c r="C17" s="2" t="s">
        <v>47</v>
      </c>
      <c r="D17" s="2" t="s">
        <v>18</v>
      </c>
      <c r="E17" s="3" t="s">
        <v>34</v>
      </c>
      <c r="F17" s="2" t="s">
        <v>31</v>
      </c>
      <c r="G17" s="2">
        <v>1</v>
      </c>
      <c r="H17" s="7">
        <f>VLOOKUP(F17,'[1]ARISTO PHARMASEUTICALS'!$C$3:$E$40,3,FALSE)</f>
        <v>38.630000000000003</v>
      </c>
      <c r="I17" s="7">
        <f t="shared" si="0"/>
        <v>7.726</v>
      </c>
      <c r="J17" s="7">
        <f t="shared" si="1"/>
        <v>2</v>
      </c>
      <c r="K17" s="7">
        <v>35</v>
      </c>
      <c r="L17" s="7">
        <f t="shared" si="2"/>
        <v>83.355999999999995</v>
      </c>
    </row>
    <row r="18" spans="1:12">
      <c r="A18" s="2">
        <v>15</v>
      </c>
      <c r="B18" s="2" t="s">
        <v>19</v>
      </c>
      <c r="C18" s="2" t="s">
        <v>48</v>
      </c>
      <c r="D18" s="2" t="s">
        <v>20</v>
      </c>
      <c r="E18" s="3" t="s">
        <v>34</v>
      </c>
      <c r="F18" s="2" t="s">
        <v>30</v>
      </c>
      <c r="G18" s="2">
        <v>4</v>
      </c>
      <c r="H18" s="7">
        <f>VLOOKUP(F18,'[1]ARISTO PHARMASEUTICALS'!$C$3:$E$40,3,FALSE)</f>
        <v>26.35</v>
      </c>
      <c r="I18" s="7">
        <f t="shared" si="0"/>
        <v>21.08</v>
      </c>
      <c r="J18" s="7">
        <f t="shared" si="1"/>
        <v>8</v>
      </c>
      <c r="K18" s="7">
        <v>35</v>
      </c>
      <c r="L18" s="7">
        <f t="shared" si="2"/>
        <v>169.48000000000002</v>
      </c>
    </row>
    <row r="19" spans="1:12">
      <c r="A19" s="2">
        <v>16</v>
      </c>
      <c r="B19" s="2" t="s">
        <v>19</v>
      </c>
      <c r="C19" s="2" t="s">
        <v>50</v>
      </c>
      <c r="D19" s="2" t="s">
        <v>23</v>
      </c>
      <c r="E19" s="3" t="s">
        <v>34</v>
      </c>
      <c r="F19" s="2" t="s">
        <v>30</v>
      </c>
      <c r="G19" s="2">
        <v>29</v>
      </c>
      <c r="H19" s="7">
        <f>VLOOKUP(F19,'[1]ARISTO PHARMASEUTICALS'!$C$3:$E$40,3,FALSE)</f>
        <v>26.35</v>
      </c>
      <c r="I19" s="7">
        <f t="shared" si="0"/>
        <v>152.83000000000001</v>
      </c>
      <c r="J19" s="7">
        <f t="shared" si="1"/>
        <v>58</v>
      </c>
      <c r="K19" s="7">
        <v>35</v>
      </c>
      <c r="L19" s="7">
        <f t="shared" si="2"/>
        <v>1009.9800000000001</v>
      </c>
    </row>
    <row r="20" spans="1:12">
      <c r="A20" s="2">
        <v>17</v>
      </c>
      <c r="B20" s="2" t="s">
        <v>21</v>
      </c>
      <c r="C20" s="2" t="s">
        <v>49</v>
      </c>
      <c r="D20" s="2" t="s">
        <v>22</v>
      </c>
      <c r="E20" s="3" t="s">
        <v>34</v>
      </c>
      <c r="F20" s="2" t="s">
        <v>31</v>
      </c>
      <c r="G20" s="2">
        <v>11</v>
      </c>
      <c r="H20" s="7">
        <f>VLOOKUP(F20,'[1]ARISTO PHARMASEUTICALS'!$C$3:$E$40,3,FALSE)</f>
        <v>38.630000000000003</v>
      </c>
      <c r="I20" s="7">
        <f t="shared" si="0"/>
        <v>84.986000000000004</v>
      </c>
      <c r="J20" s="7">
        <f t="shared" si="1"/>
        <v>22</v>
      </c>
      <c r="K20" s="7">
        <v>35</v>
      </c>
      <c r="L20" s="7">
        <f t="shared" si="2"/>
        <v>566.91599999999994</v>
      </c>
    </row>
    <row r="21" spans="1:12">
      <c r="A21" s="2">
        <v>18</v>
      </c>
      <c r="B21" s="2" t="s">
        <v>24</v>
      </c>
      <c r="C21" s="2" t="s">
        <v>51</v>
      </c>
      <c r="D21" s="2" t="s">
        <v>25</v>
      </c>
      <c r="E21" s="3" t="s">
        <v>34</v>
      </c>
      <c r="F21" s="2" t="s">
        <v>33</v>
      </c>
      <c r="G21" s="2">
        <v>2</v>
      </c>
      <c r="H21" s="7">
        <f>VLOOKUP(F21,'[1]ARISTO PHARMASEUTICALS'!$C$3:$E$40,3,FALSE)</f>
        <v>26.35</v>
      </c>
      <c r="I21" s="7">
        <f t="shared" si="0"/>
        <v>10.54</v>
      </c>
      <c r="J21" s="7">
        <f t="shared" si="1"/>
        <v>4</v>
      </c>
      <c r="K21" s="7">
        <v>35</v>
      </c>
      <c r="L21" s="7">
        <f t="shared" si="2"/>
        <v>102.24000000000001</v>
      </c>
    </row>
    <row r="22" spans="1:12">
      <c r="A22" s="2">
        <v>19</v>
      </c>
      <c r="B22" s="2" t="s">
        <v>24</v>
      </c>
      <c r="C22" s="2" t="s">
        <v>52</v>
      </c>
      <c r="D22" s="2" t="s">
        <v>27</v>
      </c>
      <c r="E22" s="3" t="s">
        <v>34</v>
      </c>
      <c r="F22" s="2" t="s">
        <v>33</v>
      </c>
      <c r="G22" s="2">
        <v>2</v>
      </c>
      <c r="H22" s="7">
        <f>VLOOKUP(F22,'[1]ARISTO PHARMASEUTICALS'!$C$3:$E$40,3,FALSE)</f>
        <v>26.35</v>
      </c>
      <c r="I22" s="7">
        <f t="shared" si="0"/>
        <v>10.54</v>
      </c>
      <c r="J22" s="7">
        <f t="shared" si="1"/>
        <v>4</v>
      </c>
      <c r="K22" s="7">
        <v>35</v>
      </c>
      <c r="L22" s="7">
        <f t="shared" si="2"/>
        <v>102.24000000000001</v>
      </c>
    </row>
    <row r="23" spans="1:12">
      <c r="A23" s="2">
        <v>20</v>
      </c>
      <c r="B23" s="2" t="s">
        <v>26</v>
      </c>
      <c r="C23" s="2" t="s">
        <v>53</v>
      </c>
      <c r="D23" s="2" t="s">
        <v>28</v>
      </c>
      <c r="E23" s="3" t="s">
        <v>34</v>
      </c>
      <c r="F23" s="2" t="s">
        <v>31</v>
      </c>
      <c r="G23" s="2">
        <v>9</v>
      </c>
      <c r="H23" s="7">
        <f>VLOOKUP(F23,'[1]ARISTO PHARMASEUTICALS'!$C$3:$E$40,3,FALSE)</f>
        <v>38.630000000000003</v>
      </c>
      <c r="I23" s="7">
        <f t="shared" si="0"/>
        <v>69.534000000000006</v>
      </c>
      <c r="J23" s="7">
        <f t="shared" si="1"/>
        <v>18</v>
      </c>
      <c r="K23" s="7">
        <v>35</v>
      </c>
      <c r="L23" s="7">
        <f t="shared" si="2"/>
        <v>470.20400000000001</v>
      </c>
    </row>
    <row r="24" spans="1:12" s="10" customFormat="1">
      <c r="A24" s="13" t="s">
        <v>70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9">
        <f>ROUND(SUM(L4:L23),0)</f>
        <v>7462</v>
      </c>
    </row>
    <row r="25" spans="1:12" s="11" customFormat="1" ht="33" customHeight="1">
      <c r="A25" s="16" t="s">
        <v>71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</row>
    <row r="26" spans="1:12" s="11" customFormat="1" ht="33.75" customHeight="1">
      <c r="A26" s="18" t="s">
        <v>69</v>
      </c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1"/>
    </row>
    <row r="27" spans="1:12">
      <c r="D27" s="1"/>
      <c r="G27" s="12">
        <f>SUM(G4:G23)</f>
        <v>167</v>
      </c>
    </row>
  </sheetData>
  <sortState ref="B2:G21">
    <sortCondition ref="B2"/>
  </sortState>
  <mergeCells count="7">
    <mergeCell ref="A24:K24"/>
    <mergeCell ref="A25:L25"/>
    <mergeCell ref="A26:L26"/>
    <mergeCell ref="A1:G1"/>
    <mergeCell ref="H1:L1"/>
    <mergeCell ref="A2:G2"/>
    <mergeCell ref="H2:L2"/>
  </mergeCells>
  <conditionalFormatting sqref="C1:C2">
    <cfRule type="duplicateValues" dxfId="3" priority="3"/>
    <cfRule type="duplicateValues" dxfId="2" priority="4"/>
  </conditionalFormatting>
  <conditionalFormatting sqref="C25:C26">
    <cfRule type="duplicateValues" dxfId="1" priority="1"/>
    <cfRule type="duplicateValues" dxfId="0" priority="2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2026-05-16T05:32:48Z</cp:lastPrinted>
  <dcterms:created xsi:type="dcterms:W3CDTF">2026-05-09T05:52:18Z</dcterms:created>
  <dcterms:modified xsi:type="dcterms:W3CDTF">2026-05-16T05:32:50Z</dcterms:modified>
</cp:coreProperties>
</file>