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5" i="1"/>
  <c r="M5"/>
  <c r="M6"/>
  <c r="M7"/>
  <c r="M8"/>
  <c r="M9"/>
  <c r="M10"/>
  <c r="M11"/>
  <c r="M12"/>
  <c r="M13"/>
  <c r="M14"/>
  <c r="M4"/>
  <c r="K5"/>
  <c r="K6"/>
  <c r="K7"/>
  <c r="K8"/>
  <c r="K9"/>
  <c r="K10"/>
  <c r="K11"/>
  <c r="K12"/>
  <c r="K13"/>
  <c r="K14"/>
  <c r="K4"/>
  <c r="J5"/>
  <c r="J6"/>
  <c r="J7"/>
  <c r="J8"/>
  <c r="J9"/>
  <c r="J10"/>
  <c r="J11"/>
  <c r="J12"/>
  <c r="J13"/>
  <c r="J14"/>
  <c r="J4"/>
  <c r="I6" l="1"/>
  <c r="I7"/>
  <c r="I8"/>
  <c r="I9"/>
  <c r="I10"/>
  <c r="I11"/>
  <c r="I12"/>
  <c r="I13"/>
  <c r="I14"/>
  <c r="I4"/>
</calcChain>
</file>

<file path=xl/sharedStrings.xml><?xml version="1.0" encoding="utf-8"?>
<sst xmlns="http://schemas.openxmlformats.org/spreadsheetml/2006/main" count="87" uniqueCount="62">
  <si>
    <t>02/12/2025</t>
  </si>
  <si>
    <t>2261</t>
  </si>
  <si>
    <t>PAN MASALA</t>
  </si>
  <si>
    <t>05/12/2025</t>
  </si>
  <si>
    <t>0008</t>
  </si>
  <si>
    <t>SOAP</t>
  </si>
  <si>
    <t>06/12/2025</t>
  </si>
  <si>
    <t>2297</t>
  </si>
  <si>
    <t>13/12/2025</t>
  </si>
  <si>
    <t>2348</t>
  </si>
  <si>
    <t>16/12/2025</t>
  </si>
  <si>
    <t>2377</t>
  </si>
  <si>
    <t>18/12/2025</t>
  </si>
  <si>
    <t>2408</t>
  </si>
  <si>
    <t>19/12/2025</t>
  </si>
  <si>
    <t>2417</t>
  </si>
  <si>
    <t>2412</t>
  </si>
  <si>
    <t>22/12/2025</t>
  </si>
  <si>
    <t>2439</t>
  </si>
  <si>
    <t>23/12/2025</t>
  </si>
  <si>
    <t>2440</t>
  </si>
  <si>
    <t>29/12/2025</t>
  </si>
  <si>
    <t>2477</t>
  </si>
  <si>
    <t>JA/15300</t>
  </si>
  <si>
    <t>JA/15504</t>
  </si>
  <si>
    <t>JA/15513</t>
  </si>
  <si>
    <t>JA/15848</t>
  </si>
  <si>
    <t>JA/15927</t>
  </si>
  <si>
    <t>JA/16084</t>
  </si>
  <si>
    <t>JA/16111</t>
  </si>
  <si>
    <t>JA/16115</t>
  </si>
  <si>
    <t>JA/16252</t>
  </si>
  <si>
    <t>JA/16262</t>
  </si>
  <si>
    <t>JA/16995</t>
  </si>
  <si>
    <t>WEIGHT</t>
  </si>
  <si>
    <t>NAYAGARH</t>
  </si>
  <si>
    <t>JASIPUR</t>
  </si>
  <si>
    <t>RAIRANGPUR</t>
  </si>
  <si>
    <t>KEONJHAR</t>
  </si>
  <si>
    <t>JODA</t>
  </si>
  <si>
    <t>CTC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</si>
  <si>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</si>
  <si>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</si>
  <si>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</si>
  <si>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</si>
  <si>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</si>
  <si>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</si>
  <si>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</si>
  <si>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</si>
  <si>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</si>
  <si>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HAM</t>
  </si>
  <si>
    <t>DD.CH.</t>
  </si>
  <si>
    <t>LR.CH</t>
  </si>
  <si>
    <t>AMOUNT</t>
  </si>
  <si>
    <t>AYUR. MEDICINE</t>
  </si>
  <si>
    <t>Invoice
PRAGATI LOGISTICS,SAMANTA SAHI KHUNTIA LANE,8984191006
GST :21AGHPB9356M1Z9</t>
  </si>
  <si>
    <t xml:space="preserve">TO, 
MOUMITA TRADINGS
Address:JAGATPUR KENDRAPPARA ROAD,9437128776
GST No:21AHDPB3099G1ZS
</t>
  </si>
  <si>
    <t>GST to be paid by Consignor under Reverse Charge Mechanism (RCM) as per GST</t>
  </si>
  <si>
    <t>Thanking you for your business.
PRAGATI LOGISTICS</t>
  </si>
  <si>
    <t>(RUPEES ELEVEN THOUSAND FOUR HUNDRED THIRTY SIX ONLY)</t>
  </si>
  <si>
    <t>Bill Date: 31/12/2025
Bill NO : 23120
TotalAmount: 11436.00</t>
  </si>
  <si>
    <t>Declaration � Kindly verify and confirm before 20/12/2025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</si>
</sst>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2" fontId="2" fillId="0" borderId="0" xfId="0" applyNumberFormat="1" applyFont="1" applyBorder="1" applyAlignment="1">
      <alignment wrapText="1"/>
    </xf>
    <xf numFmtId="0" fontId="0" fillId="0" borderId="0" xfId="0" applyNumberFormat="1" applyFont="1" applyBorder="1" applyAlignment="1">
      <alignment wrapText="1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vertical="center" wrapText="1"/>
    </xf>
    <xf numFmtId="0" fontId="2" fillId="0" borderId="3" xfId="0" applyNumberFormat="1" applyFont="1" applyBorder="1" applyAlignment="1">
      <alignment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76200</xdr:rowOff>
    </xdr:from>
    <xdr:to>
      <xdr:col>6</xdr:col>
      <xdr:colOff>276225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76200"/>
          <a:ext cx="33718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NOV%2025/MOUMITA%20TRADING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KEONJHAR</v>
          </cell>
          <cell r="G4">
            <v>4</v>
          </cell>
          <cell r="H4">
            <v>180</v>
          </cell>
        </row>
        <row r="5">
          <cell r="F5" t="str">
            <v>JODA</v>
          </cell>
          <cell r="G5">
            <v>2</v>
          </cell>
          <cell r="H5">
            <v>201.25</v>
          </cell>
        </row>
        <row r="6">
          <cell r="F6" t="str">
            <v>KEONJHAR</v>
          </cell>
          <cell r="G6">
            <v>2</v>
          </cell>
          <cell r="H6">
            <v>180</v>
          </cell>
        </row>
        <row r="7">
          <cell r="F7" t="str">
            <v>JODA</v>
          </cell>
          <cell r="G7">
            <v>2</v>
          </cell>
          <cell r="H7">
            <v>201.25</v>
          </cell>
        </row>
        <row r="8">
          <cell r="F8" t="str">
            <v>NAYAGARH</v>
          </cell>
          <cell r="G8">
            <v>5</v>
          </cell>
          <cell r="H8">
            <v>120</v>
          </cell>
        </row>
        <row r="9">
          <cell r="F9" t="str">
            <v>RAIRANGPUR</v>
          </cell>
          <cell r="G9">
            <v>2</v>
          </cell>
          <cell r="H9">
            <v>201.25</v>
          </cell>
        </row>
        <row r="10">
          <cell r="F10" t="str">
            <v>NAYAGARH</v>
          </cell>
          <cell r="G10">
            <v>5</v>
          </cell>
          <cell r="H10">
            <v>120</v>
          </cell>
        </row>
        <row r="11">
          <cell r="F11" t="str">
            <v>BARIPADA</v>
          </cell>
          <cell r="G11">
            <v>3</v>
          </cell>
          <cell r="H11">
            <v>230</v>
          </cell>
        </row>
        <row r="12">
          <cell r="F12" t="str">
            <v>JODA</v>
          </cell>
          <cell r="G12">
            <v>2</v>
          </cell>
          <cell r="H12">
            <v>201.25</v>
          </cell>
        </row>
        <row r="13">
          <cell r="F13" t="str">
            <v>RAIRANGPUR</v>
          </cell>
          <cell r="G13">
            <v>2</v>
          </cell>
          <cell r="H13">
            <v>201.25</v>
          </cell>
        </row>
        <row r="14">
          <cell r="F14" t="str">
            <v>NAYAGARH</v>
          </cell>
          <cell r="G14">
            <v>5</v>
          </cell>
          <cell r="H14">
            <v>120</v>
          </cell>
        </row>
        <row r="15">
          <cell r="F15" t="str">
            <v>ANGUL</v>
          </cell>
          <cell r="G15">
            <v>7</v>
          </cell>
          <cell r="H15">
            <v>172.5</v>
          </cell>
        </row>
        <row r="16">
          <cell r="F16" t="str">
            <v>NAYAGARH</v>
          </cell>
          <cell r="G16">
            <v>5</v>
          </cell>
          <cell r="H16">
            <v>120</v>
          </cell>
        </row>
        <row r="17">
          <cell r="F17" t="str">
            <v>ANGUL</v>
          </cell>
          <cell r="G17">
            <v>5</v>
          </cell>
          <cell r="H17">
            <v>172.5</v>
          </cell>
        </row>
        <row r="18">
          <cell r="F18" t="str">
            <v>KEONJHAR</v>
          </cell>
          <cell r="G18">
            <v>3</v>
          </cell>
          <cell r="H18">
            <v>180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Q7" sqref="Q7"/>
    </sheetView>
  </sheetViews>
  <sheetFormatPr defaultRowHeight="15"/>
  <cols>
    <col min="1" max="1" width="3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7109375" bestFit="1" customWidth="1"/>
    <col min="7" max="7" width="5.42578125" bestFit="1" customWidth="1"/>
    <col min="8" max="8" width="8.28515625" bestFit="1" customWidth="1"/>
    <col min="9" max="9" width="6.5703125" bestFit="1" customWidth="1"/>
    <col min="10" max="10" width="5.5703125" bestFit="1" customWidth="1"/>
    <col min="11" max="11" width="7.140625" bestFit="1" customWidth="1"/>
    <col min="12" max="12" width="6" bestFit="1" customWidth="1"/>
    <col min="13" max="13" width="9.42578125" bestFit="1" customWidth="1"/>
    <col min="14" max="14" width="15.5703125" bestFit="1" customWidth="1"/>
  </cols>
  <sheetData>
    <row r="1" spans="1:14" s="1" customFormat="1" ht="90" customHeight="1">
      <c r="A1" s="16"/>
      <c r="B1" s="17"/>
      <c r="C1" s="17"/>
      <c r="D1" s="17"/>
      <c r="E1" s="17"/>
      <c r="F1" s="17"/>
      <c r="G1" s="17"/>
      <c r="H1" s="18" t="s">
        <v>55</v>
      </c>
      <c r="I1" s="19"/>
      <c r="J1" s="19"/>
      <c r="K1" s="19"/>
      <c r="L1" s="19"/>
      <c r="M1" s="20"/>
    </row>
    <row r="2" spans="1:14" s="1" customFormat="1" ht="69.75" customHeight="1">
      <c r="A2" s="16" t="s">
        <v>56</v>
      </c>
      <c r="B2" s="17"/>
      <c r="C2" s="17"/>
      <c r="D2" s="17"/>
      <c r="E2" s="17"/>
      <c r="F2" s="17"/>
      <c r="G2" s="17"/>
      <c r="H2" s="18" t="s">
        <v>60</v>
      </c>
      <c r="I2" s="19"/>
      <c r="J2" s="19"/>
      <c r="K2" s="19"/>
      <c r="L2" s="19"/>
      <c r="M2" s="20"/>
    </row>
    <row r="3" spans="1:14" s="5" customFormat="1">
      <c r="A3" s="4" t="s">
        <v>41</v>
      </c>
      <c r="B3" s="4" t="s">
        <v>42</v>
      </c>
      <c r="C3" s="4" t="s">
        <v>43</v>
      </c>
      <c r="D3" s="4" t="s">
        <v>44</v>
      </c>
      <c r="E3" s="4" t="s">
        <v>45</v>
      </c>
      <c r="F3" s="4" t="s">
        <v>46</v>
      </c>
      <c r="G3" s="4" t="s">
        <v>48</v>
      </c>
      <c r="H3" s="4" t="s">
        <v>34</v>
      </c>
      <c r="I3" s="6" t="s">
        <v>49</v>
      </c>
      <c r="J3" s="6" t="s">
        <v>50</v>
      </c>
      <c r="K3" s="6" t="s">
        <v>51</v>
      </c>
      <c r="L3" s="6" t="s">
        <v>52</v>
      </c>
      <c r="M3" s="6" t="s">
        <v>53</v>
      </c>
      <c r="N3" s="4" t="s">
        <v>47</v>
      </c>
    </row>
    <row r="4" spans="1:14">
      <c r="A4" s="2">
        <v>1</v>
      </c>
      <c r="B4" s="2" t="s">
        <v>0</v>
      </c>
      <c r="C4" s="2" t="s">
        <v>23</v>
      </c>
      <c r="D4" s="2" t="s">
        <v>1</v>
      </c>
      <c r="E4" s="3" t="s">
        <v>40</v>
      </c>
      <c r="F4" s="2" t="s">
        <v>35</v>
      </c>
      <c r="G4" s="2">
        <v>5</v>
      </c>
      <c r="H4" s="2">
        <v>0</v>
      </c>
      <c r="I4" s="10">
        <f>VLOOKUP(F4,[1]Consignment!$F$4:$H$18,3,FALSE)</f>
        <v>120</v>
      </c>
      <c r="J4" s="10">
        <f>G4*2</f>
        <v>10</v>
      </c>
      <c r="K4" s="10">
        <f>G4*12</f>
        <v>60</v>
      </c>
      <c r="L4" s="10">
        <v>50</v>
      </c>
      <c r="M4" s="10">
        <f>G4*I4+J4+K4+L4</f>
        <v>720</v>
      </c>
      <c r="N4" s="2" t="s">
        <v>2</v>
      </c>
    </row>
    <row r="5" spans="1:14">
      <c r="A5" s="2">
        <v>2</v>
      </c>
      <c r="B5" s="2" t="s">
        <v>3</v>
      </c>
      <c r="C5" s="2" t="s">
        <v>24</v>
      </c>
      <c r="D5" s="2" t="s">
        <v>4</v>
      </c>
      <c r="E5" s="3" t="s">
        <v>40</v>
      </c>
      <c r="F5" s="2" t="s">
        <v>36</v>
      </c>
      <c r="G5" s="2">
        <v>40</v>
      </c>
      <c r="H5" s="2">
        <v>120</v>
      </c>
      <c r="I5" s="10">
        <v>2.7</v>
      </c>
      <c r="J5" s="10">
        <f t="shared" ref="J5:J14" si="0">G5*2</f>
        <v>80</v>
      </c>
      <c r="K5" s="10">
        <f t="shared" ref="K5:K14" si="1">G5*12</f>
        <v>480</v>
      </c>
      <c r="L5" s="10">
        <v>50</v>
      </c>
      <c r="M5" s="10">
        <f>H5*I5+J5+K5+L5</f>
        <v>934</v>
      </c>
      <c r="N5" s="2" t="s">
        <v>5</v>
      </c>
    </row>
    <row r="6" spans="1:14">
      <c r="A6" s="2">
        <v>3</v>
      </c>
      <c r="B6" s="2" t="s">
        <v>6</v>
      </c>
      <c r="C6" s="2" t="s">
        <v>25</v>
      </c>
      <c r="D6" s="2" t="s">
        <v>7</v>
      </c>
      <c r="E6" s="3" t="s">
        <v>40</v>
      </c>
      <c r="F6" s="2" t="s">
        <v>37</v>
      </c>
      <c r="G6" s="2">
        <v>2</v>
      </c>
      <c r="H6" s="2">
        <v>0</v>
      </c>
      <c r="I6" s="10">
        <f>VLOOKUP(F6,[1]Consignment!$F$4:$H$18,3,FALSE)</f>
        <v>201.25</v>
      </c>
      <c r="J6" s="10">
        <f t="shared" si="0"/>
        <v>4</v>
      </c>
      <c r="K6" s="10">
        <f t="shared" si="1"/>
        <v>24</v>
      </c>
      <c r="L6" s="10">
        <v>50</v>
      </c>
      <c r="M6" s="10">
        <f t="shared" ref="M6:M14" si="2">G6*I6+J6+K6+L6</f>
        <v>480.5</v>
      </c>
      <c r="N6" s="2" t="s">
        <v>2</v>
      </c>
    </row>
    <row r="7" spans="1:14">
      <c r="A7" s="2">
        <v>4</v>
      </c>
      <c r="B7" s="2" t="s">
        <v>8</v>
      </c>
      <c r="C7" s="2" t="s">
        <v>26</v>
      </c>
      <c r="D7" s="2" t="s">
        <v>9</v>
      </c>
      <c r="E7" s="3" t="s">
        <v>40</v>
      </c>
      <c r="F7" s="2" t="s">
        <v>38</v>
      </c>
      <c r="G7" s="2">
        <v>4</v>
      </c>
      <c r="H7" s="2">
        <v>0</v>
      </c>
      <c r="I7" s="10">
        <f>VLOOKUP(F7,[1]Consignment!$F$4:$H$18,3,FALSE)</f>
        <v>180</v>
      </c>
      <c r="J7" s="10">
        <f t="shared" si="0"/>
        <v>8</v>
      </c>
      <c r="K7" s="10">
        <f t="shared" si="1"/>
        <v>48</v>
      </c>
      <c r="L7" s="10">
        <v>50</v>
      </c>
      <c r="M7" s="10">
        <f t="shared" si="2"/>
        <v>826</v>
      </c>
      <c r="N7" s="2" t="s">
        <v>2</v>
      </c>
    </row>
    <row r="8" spans="1:14">
      <c r="A8" s="2">
        <v>5</v>
      </c>
      <c r="B8" s="2" t="s">
        <v>10</v>
      </c>
      <c r="C8" s="2" t="s">
        <v>27</v>
      </c>
      <c r="D8" s="2" t="s">
        <v>11</v>
      </c>
      <c r="E8" s="3" t="s">
        <v>40</v>
      </c>
      <c r="F8" s="2" t="s">
        <v>35</v>
      </c>
      <c r="G8" s="2">
        <v>6</v>
      </c>
      <c r="H8" s="2">
        <v>0</v>
      </c>
      <c r="I8" s="10">
        <f>VLOOKUP(F8,[1]Consignment!$F$4:$H$18,3,FALSE)</f>
        <v>120</v>
      </c>
      <c r="J8" s="10">
        <f t="shared" si="0"/>
        <v>12</v>
      </c>
      <c r="K8" s="10">
        <f t="shared" si="1"/>
        <v>72</v>
      </c>
      <c r="L8" s="10">
        <v>50</v>
      </c>
      <c r="M8" s="10">
        <f t="shared" si="2"/>
        <v>854</v>
      </c>
      <c r="N8" s="2" t="s">
        <v>2</v>
      </c>
    </row>
    <row r="9" spans="1:14">
      <c r="A9" s="2">
        <v>6</v>
      </c>
      <c r="B9" s="2" t="s">
        <v>12</v>
      </c>
      <c r="C9" s="2" t="s">
        <v>28</v>
      </c>
      <c r="D9" s="2" t="s">
        <v>13</v>
      </c>
      <c r="E9" s="3" t="s">
        <v>40</v>
      </c>
      <c r="F9" s="2" t="s">
        <v>39</v>
      </c>
      <c r="G9" s="2">
        <v>2</v>
      </c>
      <c r="H9" s="2">
        <v>0</v>
      </c>
      <c r="I9" s="10">
        <f>VLOOKUP(F9,[1]Consignment!$F$4:$H$18,3,FALSE)</f>
        <v>201.25</v>
      </c>
      <c r="J9" s="10">
        <f t="shared" si="0"/>
        <v>4</v>
      </c>
      <c r="K9" s="10">
        <f t="shared" si="1"/>
        <v>24</v>
      </c>
      <c r="L9" s="10">
        <v>50</v>
      </c>
      <c r="M9" s="10">
        <f t="shared" si="2"/>
        <v>480.5</v>
      </c>
      <c r="N9" s="2" t="s">
        <v>2</v>
      </c>
    </row>
    <row r="10" spans="1:14">
      <c r="A10" s="2">
        <v>7</v>
      </c>
      <c r="B10" s="2" t="s">
        <v>12</v>
      </c>
      <c r="C10" s="2" t="s">
        <v>30</v>
      </c>
      <c r="D10" s="2" t="s">
        <v>16</v>
      </c>
      <c r="E10" s="3" t="s">
        <v>40</v>
      </c>
      <c r="F10" s="2" t="s">
        <v>35</v>
      </c>
      <c r="G10" s="2">
        <v>20</v>
      </c>
      <c r="H10" s="2">
        <v>0</v>
      </c>
      <c r="I10" s="10">
        <f>VLOOKUP(F10,[1]Consignment!$F$4:$H$18,3,FALSE)</f>
        <v>120</v>
      </c>
      <c r="J10" s="10">
        <f t="shared" si="0"/>
        <v>40</v>
      </c>
      <c r="K10" s="10">
        <f t="shared" si="1"/>
        <v>240</v>
      </c>
      <c r="L10" s="10">
        <v>50</v>
      </c>
      <c r="M10" s="10">
        <f t="shared" si="2"/>
        <v>2730</v>
      </c>
      <c r="N10" s="3" t="s">
        <v>54</v>
      </c>
    </row>
    <row r="11" spans="1:14">
      <c r="A11" s="2">
        <v>8</v>
      </c>
      <c r="B11" s="2" t="s">
        <v>14</v>
      </c>
      <c r="C11" s="2" t="s">
        <v>29</v>
      </c>
      <c r="D11" s="2" t="s">
        <v>15</v>
      </c>
      <c r="E11" s="3" t="s">
        <v>40</v>
      </c>
      <c r="F11" s="2" t="s">
        <v>35</v>
      </c>
      <c r="G11" s="2">
        <v>20</v>
      </c>
      <c r="H11" s="2">
        <v>0</v>
      </c>
      <c r="I11" s="10">
        <f>VLOOKUP(F11,[1]Consignment!$F$4:$H$18,3,FALSE)</f>
        <v>120</v>
      </c>
      <c r="J11" s="10">
        <f t="shared" si="0"/>
        <v>40</v>
      </c>
      <c r="K11" s="10">
        <f t="shared" si="1"/>
        <v>240</v>
      </c>
      <c r="L11" s="10">
        <v>50</v>
      </c>
      <c r="M11" s="10">
        <f t="shared" si="2"/>
        <v>2730</v>
      </c>
      <c r="N11" s="3" t="s">
        <v>54</v>
      </c>
    </row>
    <row r="12" spans="1:14">
      <c r="A12" s="2">
        <v>9</v>
      </c>
      <c r="B12" s="2" t="s">
        <v>17</v>
      </c>
      <c r="C12" s="2" t="s">
        <v>31</v>
      </c>
      <c r="D12" s="2" t="s">
        <v>18</v>
      </c>
      <c r="E12" s="3" t="s">
        <v>40</v>
      </c>
      <c r="F12" s="2" t="s">
        <v>35</v>
      </c>
      <c r="G12" s="2">
        <v>5</v>
      </c>
      <c r="H12" s="2">
        <v>0</v>
      </c>
      <c r="I12" s="10">
        <f>VLOOKUP(F12,[1]Consignment!$F$4:$H$18,3,FALSE)</f>
        <v>120</v>
      </c>
      <c r="J12" s="10">
        <f t="shared" si="0"/>
        <v>10</v>
      </c>
      <c r="K12" s="10">
        <f t="shared" si="1"/>
        <v>60</v>
      </c>
      <c r="L12" s="10">
        <v>50</v>
      </c>
      <c r="M12" s="10">
        <f t="shared" si="2"/>
        <v>720</v>
      </c>
      <c r="N12" s="2" t="s">
        <v>2</v>
      </c>
    </row>
    <row r="13" spans="1:14">
      <c r="A13" s="2">
        <v>10</v>
      </c>
      <c r="B13" s="2" t="s">
        <v>19</v>
      </c>
      <c r="C13" s="2" t="s">
        <v>32</v>
      </c>
      <c r="D13" s="2" t="s">
        <v>20</v>
      </c>
      <c r="E13" s="3" t="s">
        <v>40</v>
      </c>
      <c r="F13" s="2" t="s">
        <v>39</v>
      </c>
      <c r="G13" s="2">
        <v>2</v>
      </c>
      <c r="H13" s="2">
        <v>0</v>
      </c>
      <c r="I13" s="10">
        <f>VLOOKUP(F13,[1]Consignment!$F$4:$H$18,3,FALSE)</f>
        <v>201.25</v>
      </c>
      <c r="J13" s="10">
        <f t="shared" si="0"/>
        <v>4</v>
      </c>
      <c r="K13" s="10">
        <f t="shared" si="1"/>
        <v>24</v>
      </c>
      <c r="L13" s="10">
        <v>50</v>
      </c>
      <c r="M13" s="10">
        <f t="shared" si="2"/>
        <v>480.5</v>
      </c>
      <c r="N13" s="2" t="s">
        <v>2</v>
      </c>
    </row>
    <row r="14" spans="1:14">
      <c r="A14" s="2">
        <v>11</v>
      </c>
      <c r="B14" s="2" t="s">
        <v>21</v>
      </c>
      <c r="C14" s="2" t="s">
        <v>33</v>
      </c>
      <c r="D14" s="2" t="s">
        <v>22</v>
      </c>
      <c r="E14" s="3" t="s">
        <v>40</v>
      </c>
      <c r="F14" s="2" t="s">
        <v>37</v>
      </c>
      <c r="G14" s="2">
        <v>2</v>
      </c>
      <c r="H14" s="2">
        <v>0</v>
      </c>
      <c r="I14" s="10">
        <f>VLOOKUP(F14,[1]Consignment!$F$4:$H$18,3,FALSE)</f>
        <v>201.25</v>
      </c>
      <c r="J14" s="10">
        <f t="shared" si="0"/>
        <v>4</v>
      </c>
      <c r="K14" s="10">
        <f t="shared" si="1"/>
        <v>24</v>
      </c>
      <c r="L14" s="10">
        <v>50</v>
      </c>
      <c r="M14" s="10">
        <f t="shared" si="2"/>
        <v>480.5</v>
      </c>
      <c r="N14" s="2" t="s">
        <v>2</v>
      </c>
    </row>
    <row r="15" spans="1:14" s="1" customFormat="1" ht="15" customHeight="1">
      <c r="A15" s="13" t="s">
        <v>59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5"/>
      <c r="M15" s="7">
        <f>ROUND(SUM(M4:M14),0)</f>
        <v>11436</v>
      </c>
      <c r="N15" s="8"/>
    </row>
    <row r="16" spans="1:14" s="1" customFormat="1">
      <c r="A16" s="11" t="s">
        <v>57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9"/>
    </row>
    <row r="17" spans="1:14" s="1" customFormat="1">
      <c r="A17" s="11" t="s">
        <v>61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9"/>
    </row>
    <row r="18" spans="1:14" s="1" customFormat="1" ht="30" customHeight="1">
      <c r="A18" s="12" t="s">
        <v>58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9"/>
    </row>
  </sheetData>
  <sortState ref="B2:I12">
    <sortCondition ref="B2"/>
  </sortState>
  <mergeCells count="8">
    <mergeCell ref="A16:M16"/>
    <mergeCell ref="A17:M17"/>
    <mergeCell ref="A18:M18"/>
    <mergeCell ref="A15:L15"/>
    <mergeCell ref="A1:G1"/>
    <mergeCell ref="H1:M1"/>
    <mergeCell ref="A2:G2"/>
    <mergeCell ref="H2:M2"/>
  </mergeCells>
  <pageMargins left="1.1100000000000001" right="0.1574803149606299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2026-01-08T10:25:46Z</cp:lastPrinted>
  <dcterms:created xsi:type="dcterms:W3CDTF">2026-01-07T07:13:32Z</dcterms:created>
  <dcterms:modified xsi:type="dcterms:W3CDTF">2026-01-08T10:25:49Z</dcterms:modified>
</cp:coreProperties>
</file>