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AGATI BILL JUNE JUGAL\"/>
    </mc:Choice>
  </mc:AlternateContent>
  <xr:revisionPtr revIDLastSave="0" documentId="13_ncr:1_{EB444764-EB19-4329-AD88-D7BCC99660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Invoice!$A$3:$O$31</definedName>
  </definedNames>
  <calcPr calcId="191029"/>
</workbook>
</file>

<file path=xl/calcChain.xml><?xml version="1.0" encoding="utf-8"?>
<calcChain xmlns="http://schemas.openxmlformats.org/spreadsheetml/2006/main">
  <c r="H32" i="1" l="1"/>
  <c r="G32" i="1"/>
  <c r="L29" i="1"/>
  <c r="J6" i="1"/>
  <c r="J5" i="1"/>
  <c r="J16" i="1"/>
  <c r="J14" i="1"/>
  <c r="J13" i="1"/>
  <c r="J12" i="1"/>
  <c r="J11" i="1"/>
  <c r="J10" i="1"/>
  <c r="J9" i="1"/>
  <c r="J8" i="1"/>
  <c r="J7" i="1"/>
  <c r="J15" i="1"/>
  <c r="J17" i="1"/>
  <c r="J20" i="1"/>
  <c r="J19" i="1"/>
  <c r="J18" i="1"/>
  <c r="J21" i="1"/>
  <c r="J22" i="1"/>
  <c r="J23" i="1"/>
  <c r="J28" i="1"/>
  <c r="J27" i="1"/>
  <c r="J26" i="1"/>
  <c r="J25" i="1"/>
  <c r="J24" i="1"/>
  <c r="J4" i="1"/>
  <c r="I6" i="1"/>
  <c r="L6" i="1" s="1"/>
  <c r="I5" i="1"/>
  <c r="L5" i="1" s="1"/>
  <c r="I16" i="1"/>
  <c r="L16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15" i="1"/>
  <c r="L15" i="1" s="1"/>
  <c r="I17" i="1"/>
  <c r="L17" i="1" s="1"/>
  <c r="I20" i="1"/>
  <c r="L20" i="1" s="1"/>
  <c r="I19" i="1"/>
  <c r="L19" i="1" s="1"/>
  <c r="I18" i="1"/>
  <c r="L18" i="1" s="1"/>
  <c r="I21" i="1"/>
  <c r="L21" i="1" s="1"/>
  <c r="I22" i="1"/>
  <c r="L22" i="1" s="1"/>
  <c r="I23" i="1"/>
  <c r="L23" i="1" s="1"/>
  <c r="I28" i="1"/>
  <c r="L28" i="1" s="1"/>
  <c r="I27" i="1"/>
  <c r="L27" i="1" s="1"/>
  <c r="I26" i="1"/>
  <c r="L26" i="1" s="1"/>
  <c r="I25" i="1"/>
  <c r="L25" i="1" s="1"/>
  <c r="I24" i="1"/>
  <c r="L24" i="1" s="1"/>
  <c r="I4" i="1"/>
  <c r="L4" i="1" s="1"/>
</calcChain>
</file>

<file path=xl/sharedStrings.xml><?xml version="1.0" encoding="utf-8"?>
<sst xmlns="http://schemas.openxmlformats.org/spreadsheetml/2006/main" count="143" uniqueCount="88">
  <si>
    <t>INVOICE
PRAGATI LOGISTICS,SAMANTA SAHI KHUNTIA LANE,8984191006
GST No:21AGHPB9356M1Z9</t>
  </si>
  <si>
    <t>Date</t>
  </si>
  <si>
    <t>Amount</t>
  </si>
  <si>
    <t>01/6/2023</t>
  </si>
  <si>
    <t>0078</t>
  </si>
  <si>
    <t>29/6/2023</t>
  </si>
  <si>
    <t>0119</t>
  </si>
  <si>
    <t>30/6/2023</t>
  </si>
  <si>
    <t>0118</t>
  </si>
  <si>
    <t>23/6/2023</t>
  </si>
  <si>
    <t>113</t>
  </si>
  <si>
    <t>0109</t>
  </si>
  <si>
    <t>0110</t>
  </si>
  <si>
    <t>02/6/2023</t>
  </si>
  <si>
    <t>0082</t>
  </si>
  <si>
    <t>92</t>
  </si>
  <si>
    <t>75</t>
  </si>
  <si>
    <t>0080</t>
  </si>
  <si>
    <t>0081</t>
  </si>
  <si>
    <t>0079</t>
  </si>
  <si>
    <t>85</t>
  </si>
  <si>
    <t>84</t>
  </si>
  <si>
    <t>83</t>
  </si>
  <si>
    <t>61</t>
  </si>
  <si>
    <t>71</t>
  </si>
  <si>
    <t>88</t>
  </si>
  <si>
    <t>125</t>
  </si>
  <si>
    <t>14/6/2023</t>
  </si>
  <si>
    <t>096</t>
  </si>
  <si>
    <t>0116</t>
  </si>
  <si>
    <t>0120</t>
  </si>
  <si>
    <t>0122</t>
  </si>
  <si>
    <t>0121</t>
  </si>
  <si>
    <t>0123</t>
  </si>
  <si>
    <t>Thanking you for your business.
PRAGATI LOGISTICS</t>
  </si>
  <si>
    <t>BHADRAK</t>
  </si>
  <si>
    <t>DHENKANAL</t>
  </si>
  <si>
    <t>KAMAKHYANAGAR</t>
  </si>
  <si>
    <t>BARIPADA</t>
  </si>
  <si>
    <t>ASKA</t>
  </si>
  <si>
    <t>TIHIDI</t>
  </si>
  <si>
    <t>BRAJARAJNAGAR</t>
  </si>
  <si>
    <t>BAHANAGA</t>
  </si>
  <si>
    <t>CHARAMPA</t>
  </si>
  <si>
    <t>BALASORE</t>
  </si>
  <si>
    <t>ANGUL</t>
  </si>
  <si>
    <t>POLASARA</t>
  </si>
  <si>
    <t>PL/MA/03838</t>
  </si>
  <si>
    <t>PL/DO/06220</t>
  </si>
  <si>
    <t>PL/DO/06219</t>
  </si>
  <si>
    <t>PL/MA/05029</t>
  </si>
  <si>
    <t>PL/MA/05012</t>
  </si>
  <si>
    <t>PL/MA/05010</t>
  </si>
  <si>
    <t>PL/MA/03937</t>
  </si>
  <si>
    <t>PL/MA/03931</t>
  </si>
  <si>
    <t>PL/MA/03927</t>
  </si>
  <si>
    <t>PL/MA/03923</t>
  </si>
  <si>
    <t>PL/MA/03921</t>
  </si>
  <si>
    <t>PL/MA/03920</t>
  </si>
  <si>
    <t>PL/MA/03915</t>
  </si>
  <si>
    <t>PL/MA/03914</t>
  </si>
  <si>
    <t>PL/MA/03910</t>
  </si>
  <si>
    <t>PL/MA/03854</t>
  </si>
  <si>
    <t>PL/MA/03852</t>
  </si>
  <si>
    <t>PL/MA/03932</t>
  </si>
  <si>
    <t>PL/JA/07686</t>
  </si>
  <si>
    <t>PL/MA/04585</t>
  </si>
  <si>
    <t>PL/MA/05443</t>
  </si>
  <si>
    <t>PL/MA/05441</t>
  </si>
  <si>
    <t>PL/MA/05439</t>
  </si>
  <si>
    <t>PL/MA/05438</t>
  </si>
  <si>
    <t>PL/MA/05437</t>
  </si>
  <si>
    <t xml:space="preserve">LR No </t>
  </si>
  <si>
    <t>FROM</t>
  </si>
  <si>
    <t>CTC</t>
  </si>
  <si>
    <t>Inv No</t>
  </si>
  <si>
    <t>CASE</t>
  </si>
  <si>
    <t>WEIGHT</t>
  </si>
  <si>
    <t>RATE</t>
  </si>
  <si>
    <t>G.UDAYAGIRI</t>
  </si>
  <si>
    <t xml:space="preserve">PANASONIC ENERGY INDIA COMPANY LIMITED
Address: PLOT NO-222, RAJENDRA NAGAR,MADHUPATNA-753010 ODISHA,9861898741
GST No:21AAACL3332K1ZX
</t>
  </si>
  <si>
    <t>DESTINATION</t>
  </si>
  <si>
    <t>DD.CH.</t>
  </si>
  <si>
    <t>LR CH.</t>
  </si>
  <si>
    <t>SL.</t>
  </si>
  <si>
    <t>Kindly, verify &amp; confirm within 7 days, else GST will be filed by 20th July, 2023. 
GST to be paid by Consignor under Reverse Charge Mechanism(RCM) as per GST.</t>
  </si>
  <si>
    <t>(RUPEES TWENTY EIGHT THOUSAND FOUR HUNDRED EIGHTY TWO ONLY)</t>
  </si>
  <si>
    <t>Bill Date : 30/06/2023
Bill #:Inv-10789/23-24
Total Amount: 28482.00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</si>
</sst>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1000125</xdr:colOff>
      <xdr:row>1</xdr:row>
      <xdr:rowOff>19049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200400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Roaming/Microsoft/Excel/QUOTATION_2023-24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N15" sqref="N15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6.42578125" style="1" customWidth="1"/>
    <col min="8" max="8" width="8.28515625" style="1" bestFit="1" customWidth="1"/>
    <col min="9" max="9" width="6.42578125" style="2" customWidth="1"/>
    <col min="10" max="10" width="7.5703125" style="2" bestFit="1" customWidth="1"/>
    <col min="11" max="11" width="6.8554687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4" ht="90" customHeight="1">
      <c r="A1" s="23"/>
      <c r="B1" s="24"/>
      <c r="C1" s="24"/>
      <c r="D1" s="24"/>
      <c r="E1" s="25"/>
      <c r="F1" s="20" t="s">
        <v>0</v>
      </c>
      <c r="G1" s="21"/>
      <c r="H1" s="21"/>
      <c r="I1" s="21"/>
      <c r="J1" s="21"/>
      <c r="K1" s="21"/>
      <c r="L1" s="22"/>
    </row>
    <row r="2" spans="1:14" ht="90" customHeight="1">
      <c r="A2" s="23" t="s">
        <v>80</v>
      </c>
      <c r="B2" s="24"/>
      <c r="C2" s="24"/>
      <c r="D2" s="24"/>
      <c r="E2" s="25"/>
      <c r="F2" s="20" t="s">
        <v>87</v>
      </c>
      <c r="G2" s="21"/>
      <c r="H2" s="21"/>
      <c r="I2" s="21"/>
      <c r="J2" s="21"/>
      <c r="K2" s="21"/>
      <c r="L2" s="22"/>
    </row>
    <row r="3" spans="1:14" s="11" customFormat="1">
      <c r="A3" s="9" t="s">
        <v>84</v>
      </c>
      <c r="B3" s="9" t="s">
        <v>1</v>
      </c>
      <c r="C3" s="9" t="s">
        <v>72</v>
      </c>
      <c r="D3" s="9" t="s">
        <v>73</v>
      </c>
      <c r="E3" s="9" t="s">
        <v>81</v>
      </c>
      <c r="F3" s="9" t="s">
        <v>75</v>
      </c>
      <c r="G3" s="9" t="s">
        <v>76</v>
      </c>
      <c r="H3" s="9" t="s">
        <v>77</v>
      </c>
      <c r="I3" s="10" t="s">
        <v>78</v>
      </c>
      <c r="J3" s="10" t="s">
        <v>82</v>
      </c>
      <c r="K3" s="10" t="s">
        <v>83</v>
      </c>
      <c r="L3" s="10" t="s">
        <v>2</v>
      </c>
    </row>
    <row r="4" spans="1:14">
      <c r="A4" s="12">
        <v>1</v>
      </c>
      <c r="B4" s="4" t="s">
        <v>3</v>
      </c>
      <c r="C4" s="4" t="s">
        <v>47</v>
      </c>
      <c r="D4" s="7" t="s">
        <v>74</v>
      </c>
      <c r="E4" s="4" t="s">
        <v>35</v>
      </c>
      <c r="F4" s="4" t="s">
        <v>4</v>
      </c>
      <c r="G4" s="4">
        <v>15</v>
      </c>
      <c r="H4" s="4">
        <v>280</v>
      </c>
      <c r="I4" s="5">
        <f>VLOOKUP(E4,[1]PANASONIC!$C$3:$E$74,3,FALSE)</f>
        <v>2.06</v>
      </c>
      <c r="J4" s="5">
        <f>VLOOKUP(E4,[1]PANASONIC!$C$3:$F$74,4,FALSE)*G4</f>
        <v>120</v>
      </c>
      <c r="K4" s="5">
        <v>35</v>
      </c>
      <c r="L4" s="5">
        <f>H4*I4+J4+K4</f>
        <v>731.80000000000007</v>
      </c>
      <c r="N4" s="2"/>
    </row>
    <row r="5" spans="1:14">
      <c r="A5" s="12">
        <v>2</v>
      </c>
      <c r="B5" s="4" t="s">
        <v>3</v>
      </c>
      <c r="C5" s="4" t="s">
        <v>63</v>
      </c>
      <c r="D5" s="7" t="s">
        <v>74</v>
      </c>
      <c r="E5" s="4" t="s">
        <v>45</v>
      </c>
      <c r="F5" s="4" t="s">
        <v>24</v>
      </c>
      <c r="G5" s="4">
        <v>8</v>
      </c>
      <c r="H5" s="4">
        <v>120</v>
      </c>
      <c r="I5" s="5">
        <f>VLOOKUP(E5,[1]PANASONIC!$C$3:$E$74,3,FALSE)</f>
        <v>2.06</v>
      </c>
      <c r="J5" s="5">
        <f>VLOOKUP(E5,[1]PANASONIC!$C$3:$F$74,4,FALSE)*G5</f>
        <v>64</v>
      </c>
      <c r="K5" s="5">
        <v>35</v>
      </c>
      <c r="L5" s="5">
        <f t="shared" ref="L5:L28" si="0">H5*I5+J5+K5</f>
        <v>346.20000000000005</v>
      </c>
    </row>
    <row r="6" spans="1:14">
      <c r="A6" s="12">
        <v>3</v>
      </c>
      <c r="B6" s="4" t="s">
        <v>3</v>
      </c>
      <c r="C6" s="4" t="s">
        <v>62</v>
      </c>
      <c r="D6" s="7" t="s">
        <v>74</v>
      </c>
      <c r="E6" s="4" t="s">
        <v>79</v>
      </c>
      <c r="F6" s="4" t="s">
        <v>23</v>
      </c>
      <c r="G6" s="4">
        <v>76</v>
      </c>
      <c r="H6" s="4">
        <v>1460</v>
      </c>
      <c r="I6" s="5">
        <f>VLOOKUP(E6,[1]PANASONIC!$C$3:$E$74,3,FALSE)</f>
        <v>5.2</v>
      </c>
      <c r="J6" s="5">
        <f>VLOOKUP(E6,[1]PANASONIC!$C$3:$F$74,4,FALSE)*G6</f>
        <v>1900</v>
      </c>
      <c r="K6" s="5">
        <v>35</v>
      </c>
      <c r="L6" s="5">
        <f t="shared" si="0"/>
        <v>9527</v>
      </c>
    </row>
    <row r="7" spans="1:14">
      <c r="A7" s="12">
        <v>4</v>
      </c>
      <c r="B7" s="4" t="s">
        <v>13</v>
      </c>
      <c r="C7" s="4" t="s">
        <v>61</v>
      </c>
      <c r="D7" s="7" t="s">
        <v>74</v>
      </c>
      <c r="E7" s="4" t="s">
        <v>44</v>
      </c>
      <c r="F7" s="4" t="s">
        <v>22</v>
      </c>
      <c r="G7" s="4">
        <v>2</v>
      </c>
      <c r="H7" s="4">
        <v>32</v>
      </c>
      <c r="I7" s="5">
        <f>VLOOKUP(E7,[1]PANASONIC!$C$3:$E$74,3,FALSE)</f>
        <v>2.06</v>
      </c>
      <c r="J7" s="5">
        <f>VLOOKUP(E7,[1]PANASONIC!$C$3:$F$74,4,FALSE)*G7</f>
        <v>16</v>
      </c>
      <c r="K7" s="5">
        <v>35</v>
      </c>
      <c r="L7" s="5">
        <f>50*I7+J7+K7</f>
        <v>154</v>
      </c>
    </row>
    <row r="8" spans="1:14">
      <c r="A8" s="12">
        <v>5</v>
      </c>
      <c r="B8" s="4" t="s">
        <v>13</v>
      </c>
      <c r="C8" s="4" t="s">
        <v>60</v>
      </c>
      <c r="D8" s="7" t="s">
        <v>74</v>
      </c>
      <c r="E8" s="4" t="s">
        <v>38</v>
      </c>
      <c r="F8" s="4" t="s">
        <v>21</v>
      </c>
      <c r="G8" s="4">
        <v>9</v>
      </c>
      <c r="H8" s="4">
        <v>209</v>
      </c>
      <c r="I8" s="5">
        <f>VLOOKUP(E8,[1]PANASONIC!$C$3:$E$74,3,FALSE)</f>
        <v>2.44</v>
      </c>
      <c r="J8" s="5">
        <f>VLOOKUP(E8,[1]PANASONIC!$C$3:$F$74,4,FALSE)*G8</f>
        <v>72</v>
      </c>
      <c r="K8" s="5">
        <v>35</v>
      </c>
      <c r="L8" s="5">
        <f t="shared" si="0"/>
        <v>616.96</v>
      </c>
    </row>
    <row r="9" spans="1:14">
      <c r="A9" s="12">
        <v>6</v>
      </c>
      <c r="B9" s="4" t="s">
        <v>13</v>
      </c>
      <c r="C9" s="4" t="s">
        <v>59</v>
      </c>
      <c r="D9" s="7" t="s">
        <v>74</v>
      </c>
      <c r="E9" s="4" t="s">
        <v>38</v>
      </c>
      <c r="F9" s="4" t="s">
        <v>20</v>
      </c>
      <c r="G9" s="4">
        <v>5</v>
      </c>
      <c r="H9" s="4">
        <v>93</v>
      </c>
      <c r="I9" s="5">
        <f>VLOOKUP(E9,[1]PANASONIC!$C$3:$E$74,3,FALSE)</f>
        <v>2.44</v>
      </c>
      <c r="J9" s="5">
        <f>VLOOKUP(E9,[1]PANASONIC!$C$3:$F$74,4,FALSE)*G9</f>
        <v>40</v>
      </c>
      <c r="K9" s="5">
        <v>35</v>
      </c>
      <c r="L9" s="5">
        <f t="shared" si="0"/>
        <v>301.91999999999996</v>
      </c>
    </row>
    <row r="10" spans="1:14">
      <c r="A10" s="12">
        <v>7</v>
      </c>
      <c r="B10" s="4" t="s">
        <v>13</v>
      </c>
      <c r="C10" s="4" t="s">
        <v>58</v>
      </c>
      <c r="D10" s="7" t="s">
        <v>74</v>
      </c>
      <c r="E10" s="4" t="s">
        <v>35</v>
      </c>
      <c r="F10" s="4" t="s">
        <v>19</v>
      </c>
      <c r="G10" s="4">
        <v>3</v>
      </c>
      <c r="H10" s="4">
        <v>54</v>
      </c>
      <c r="I10" s="5">
        <f>VLOOKUP(E10,[1]PANASONIC!$C$3:$E$74,3,FALSE)</f>
        <v>2.06</v>
      </c>
      <c r="J10" s="5">
        <f>VLOOKUP(E10,[1]PANASONIC!$C$3:$F$74,4,FALSE)*G10</f>
        <v>24</v>
      </c>
      <c r="K10" s="5">
        <v>35</v>
      </c>
      <c r="L10" s="5">
        <f t="shared" si="0"/>
        <v>170.24</v>
      </c>
    </row>
    <row r="11" spans="1:14">
      <c r="A11" s="12">
        <v>8</v>
      </c>
      <c r="B11" s="4" t="s">
        <v>13</v>
      </c>
      <c r="C11" s="4" t="s">
        <v>57</v>
      </c>
      <c r="D11" s="7" t="s">
        <v>74</v>
      </c>
      <c r="E11" s="4" t="s">
        <v>43</v>
      </c>
      <c r="F11" s="4" t="s">
        <v>18</v>
      </c>
      <c r="G11" s="4">
        <v>2</v>
      </c>
      <c r="H11" s="4">
        <v>32</v>
      </c>
      <c r="I11" s="5">
        <f>VLOOKUP(E11,[1]PANASONIC!$C$3:$E$74,3,FALSE)</f>
        <v>2.06</v>
      </c>
      <c r="J11" s="5">
        <f>VLOOKUP(E11,[1]PANASONIC!$C$3:$F$74,4,FALSE)*G11</f>
        <v>16</v>
      </c>
      <c r="K11" s="5">
        <v>35</v>
      </c>
      <c r="L11" s="5">
        <f>50*I11+J11+K11</f>
        <v>154</v>
      </c>
    </row>
    <row r="12" spans="1:14">
      <c r="A12" s="12">
        <v>9</v>
      </c>
      <c r="B12" s="4" t="s">
        <v>13</v>
      </c>
      <c r="C12" s="4" t="s">
        <v>56</v>
      </c>
      <c r="D12" s="7" t="s">
        <v>74</v>
      </c>
      <c r="E12" s="4" t="s">
        <v>42</v>
      </c>
      <c r="F12" s="4" t="s">
        <v>17</v>
      </c>
      <c r="G12" s="4">
        <v>2</v>
      </c>
      <c r="H12" s="4">
        <v>30</v>
      </c>
      <c r="I12" s="5">
        <f>VLOOKUP(E12,[1]PANASONIC!$C$3:$E$74,3,FALSE)</f>
        <v>2.44</v>
      </c>
      <c r="J12" s="5">
        <f>VLOOKUP(E12,[1]PANASONIC!$C$3:$F$74,4,FALSE)*G12</f>
        <v>34</v>
      </c>
      <c r="K12" s="5">
        <v>35</v>
      </c>
      <c r="L12" s="5">
        <f>50*I12+J12+K12</f>
        <v>191</v>
      </c>
    </row>
    <row r="13" spans="1:14">
      <c r="A13" s="12">
        <v>10</v>
      </c>
      <c r="B13" s="4" t="s">
        <v>13</v>
      </c>
      <c r="C13" s="4" t="s">
        <v>55</v>
      </c>
      <c r="D13" s="7" t="s">
        <v>74</v>
      </c>
      <c r="E13" s="4" t="s">
        <v>41</v>
      </c>
      <c r="F13" s="4" t="s">
        <v>16</v>
      </c>
      <c r="G13" s="4">
        <v>1</v>
      </c>
      <c r="H13" s="4">
        <v>10</v>
      </c>
      <c r="I13" s="5">
        <f>VLOOKUP(E13,[1]PANASONIC!$C$3:$E$74,3,FALSE)</f>
        <v>4.05</v>
      </c>
      <c r="J13" s="5">
        <f>VLOOKUP(E13,[1]PANASONIC!$C$3:$F$74,4,FALSE)*G13</f>
        <v>20</v>
      </c>
      <c r="K13" s="5">
        <v>35</v>
      </c>
      <c r="L13" s="5">
        <f>50*I13+J13+K13</f>
        <v>257.5</v>
      </c>
    </row>
    <row r="14" spans="1:14">
      <c r="A14" s="12">
        <v>11</v>
      </c>
      <c r="B14" s="4" t="s">
        <v>13</v>
      </c>
      <c r="C14" s="4" t="s">
        <v>54</v>
      </c>
      <c r="D14" s="7" t="s">
        <v>74</v>
      </c>
      <c r="E14" s="4" t="s">
        <v>39</v>
      </c>
      <c r="F14" s="4" t="s">
        <v>15</v>
      </c>
      <c r="G14" s="4">
        <v>1</v>
      </c>
      <c r="H14" s="4">
        <v>6</v>
      </c>
      <c r="I14" s="5">
        <f>VLOOKUP(E14,[1]PANASONIC!$C$3:$E$74,3,FALSE)</f>
        <v>2.33</v>
      </c>
      <c r="J14" s="5">
        <f>VLOOKUP(E14,[1]PANASONIC!$C$3:$F$74,4,FALSE)*G14</f>
        <v>30</v>
      </c>
      <c r="K14" s="5">
        <v>35</v>
      </c>
      <c r="L14" s="5">
        <f>50*I14+J14+K14</f>
        <v>181.5</v>
      </c>
    </row>
    <row r="15" spans="1:14">
      <c r="A15" s="12">
        <v>12</v>
      </c>
      <c r="B15" s="4" t="s">
        <v>13</v>
      </c>
      <c r="C15" s="4" t="s">
        <v>64</v>
      </c>
      <c r="D15" s="7" t="s">
        <v>74</v>
      </c>
      <c r="E15" s="4" t="s">
        <v>46</v>
      </c>
      <c r="F15" s="4" t="s">
        <v>25</v>
      </c>
      <c r="G15" s="4">
        <v>8</v>
      </c>
      <c r="H15" s="4">
        <v>146</v>
      </c>
      <c r="I15" s="5">
        <f>VLOOKUP(E15,[1]PANASONIC!$C$3:$E$74,3,FALSE)</f>
        <v>2.33</v>
      </c>
      <c r="J15" s="5">
        <f>VLOOKUP(E15,[1]PANASONIC!$C$3:$F$74,4,FALSE)*G15</f>
        <v>240</v>
      </c>
      <c r="K15" s="5">
        <v>35</v>
      </c>
      <c r="L15" s="5">
        <f t="shared" si="0"/>
        <v>615.18000000000006</v>
      </c>
    </row>
    <row r="16" spans="1:14">
      <c r="A16" s="12">
        <v>13</v>
      </c>
      <c r="B16" s="4" t="s">
        <v>13</v>
      </c>
      <c r="C16" s="4" t="s">
        <v>53</v>
      </c>
      <c r="D16" s="7" t="s">
        <v>74</v>
      </c>
      <c r="E16" s="4" t="s">
        <v>40</v>
      </c>
      <c r="F16" s="4" t="s">
        <v>14</v>
      </c>
      <c r="G16" s="4">
        <v>3</v>
      </c>
      <c r="H16" s="4">
        <v>54</v>
      </c>
      <c r="I16" s="5">
        <f>VLOOKUP(E16,[1]PANASONIC!$C$3:$E$74,3,FALSE)</f>
        <v>2.44</v>
      </c>
      <c r="J16" s="5">
        <f>VLOOKUP(E16,[1]PANASONIC!$C$3:$F$74,4,FALSE)*G16</f>
        <v>51</v>
      </c>
      <c r="K16" s="5">
        <v>35</v>
      </c>
      <c r="L16" s="5">
        <f t="shared" si="0"/>
        <v>217.76</v>
      </c>
    </row>
    <row r="17" spans="1:13">
      <c r="A17" s="12">
        <v>14</v>
      </c>
      <c r="B17" s="4" t="s">
        <v>27</v>
      </c>
      <c r="C17" s="4" t="s">
        <v>66</v>
      </c>
      <c r="D17" s="7" t="s">
        <v>74</v>
      </c>
      <c r="E17" s="4" t="s">
        <v>38</v>
      </c>
      <c r="F17" s="4" t="s">
        <v>28</v>
      </c>
      <c r="G17" s="4">
        <v>3</v>
      </c>
      <c r="H17" s="4">
        <v>70</v>
      </c>
      <c r="I17" s="5">
        <f>VLOOKUP(E17,[1]PANASONIC!$C$3:$E$74,3,FALSE)</f>
        <v>2.44</v>
      </c>
      <c r="J17" s="5">
        <f>VLOOKUP(E17,[1]PANASONIC!$C$3:$F$74,4,FALSE)*G17</f>
        <v>24</v>
      </c>
      <c r="K17" s="5">
        <v>35</v>
      </c>
      <c r="L17" s="5">
        <f t="shared" si="0"/>
        <v>229.79999999999998</v>
      </c>
    </row>
    <row r="18" spans="1:13">
      <c r="A18" s="12">
        <v>15</v>
      </c>
      <c r="B18" s="4" t="s">
        <v>9</v>
      </c>
      <c r="C18" s="4" t="s">
        <v>52</v>
      </c>
      <c r="D18" s="7" t="s">
        <v>74</v>
      </c>
      <c r="E18" s="4" t="s">
        <v>39</v>
      </c>
      <c r="F18" s="4" t="s">
        <v>12</v>
      </c>
      <c r="G18" s="4">
        <v>11</v>
      </c>
      <c r="H18" s="4">
        <v>224</v>
      </c>
      <c r="I18" s="5">
        <f>VLOOKUP(E18,[1]PANASONIC!$C$3:$E$74,3,FALSE)</f>
        <v>2.33</v>
      </c>
      <c r="J18" s="5">
        <f>VLOOKUP(E18,[1]PANASONIC!$C$3:$F$74,4,FALSE)*G18</f>
        <v>330</v>
      </c>
      <c r="K18" s="5">
        <v>35</v>
      </c>
      <c r="L18" s="5">
        <f t="shared" si="0"/>
        <v>886.92000000000007</v>
      </c>
    </row>
    <row r="19" spans="1:13">
      <c r="A19" s="12">
        <v>16</v>
      </c>
      <c r="B19" s="4" t="s">
        <v>9</v>
      </c>
      <c r="C19" s="4" t="s">
        <v>51</v>
      </c>
      <c r="D19" s="7" t="s">
        <v>74</v>
      </c>
      <c r="E19" s="4" t="s">
        <v>79</v>
      </c>
      <c r="F19" s="4" t="s">
        <v>11</v>
      </c>
      <c r="G19" s="4">
        <v>5</v>
      </c>
      <c r="H19" s="4">
        <v>110</v>
      </c>
      <c r="I19" s="5">
        <f>VLOOKUP(E19,[1]PANASONIC!$C$3:$E$74,3,FALSE)</f>
        <v>5.2</v>
      </c>
      <c r="J19" s="5">
        <f>VLOOKUP(E19,[1]PANASONIC!$C$3:$F$74,4,FALSE)*G19</f>
        <v>125</v>
      </c>
      <c r="K19" s="5">
        <v>35</v>
      </c>
      <c r="L19" s="5">
        <f t="shared" si="0"/>
        <v>732</v>
      </c>
    </row>
    <row r="20" spans="1:13">
      <c r="A20" s="12">
        <v>17</v>
      </c>
      <c r="B20" s="4" t="s">
        <v>9</v>
      </c>
      <c r="C20" s="4" t="s">
        <v>50</v>
      </c>
      <c r="D20" s="7" t="s">
        <v>74</v>
      </c>
      <c r="E20" s="4" t="s">
        <v>38</v>
      </c>
      <c r="F20" s="4" t="s">
        <v>10</v>
      </c>
      <c r="G20" s="4">
        <v>3</v>
      </c>
      <c r="H20" s="4">
        <v>60</v>
      </c>
      <c r="I20" s="5">
        <f>VLOOKUP(E20,[1]PANASONIC!$C$3:$E$74,3,FALSE)</f>
        <v>2.44</v>
      </c>
      <c r="J20" s="5">
        <f>VLOOKUP(E20,[1]PANASONIC!$C$3:$F$74,4,FALSE)*G20</f>
        <v>24</v>
      </c>
      <c r="K20" s="5">
        <v>35</v>
      </c>
      <c r="L20" s="5">
        <f t="shared" si="0"/>
        <v>205.4</v>
      </c>
    </row>
    <row r="21" spans="1:13">
      <c r="A21" s="12">
        <v>18</v>
      </c>
      <c r="B21" s="4" t="s">
        <v>5</v>
      </c>
      <c r="C21" s="4" t="s">
        <v>48</v>
      </c>
      <c r="D21" s="7" t="s">
        <v>74</v>
      </c>
      <c r="E21" s="4" t="s">
        <v>36</v>
      </c>
      <c r="F21" s="4" t="s">
        <v>6</v>
      </c>
      <c r="G21" s="4">
        <v>1</v>
      </c>
      <c r="H21" s="4">
        <v>15</v>
      </c>
      <c r="I21" s="5">
        <f>VLOOKUP(E21,[1]PANASONIC!$C$3:$E$74,3,FALSE)</f>
        <v>2.06</v>
      </c>
      <c r="J21" s="5">
        <f>VLOOKUP(E21,[1]PANASONIC!$C$3:$F$74,4,FALSE)*G21</f>
        <v>8</v>
      </c>
      <c r="K21" s="5">
        <v>35</v>
      </c>
      <c r="L21" s="5">
        <f>50*I21+J21+K21</f>
        <v>146</v>
      </c>
    </row>
    <row r="22" spans="1:13">
      <c r="A22" s="12">
        <v>19</v>
      </c>
      <c r="B22" s="4" t="s">
        <v>5</v>
      </c>
      <c r="C22" s="4" t="s">
        <v>65</v>
      </c>
      <c r="D22" s="7" t="s">
        <v>74</v>
      </c>
      <c r="E22" s="4" t="s">
        <v>79</v>
      </c>
      <c r="F22" s="4" t="s">
        <v>26</v>
      </c>
      <c r="G22" s="4">
        <v>85</v>
      </c>
      <c r="H22" s="4">
        <v>1705</v>
      </c>
      <c r="I22" s="5">
        <f>VLOOKUP(E22,[1]PANASONIC!$C$3:$E$74,3,FALSE)</f>
        <v>5.2</v>
      </c>
      <c r="J22" s="5">
        <f>VLOOKUP(E22,[1]PANASONIC!$C$3:$F$74,4,FALSE)*G22</f>
        <v>2125</v>
      </c>
      <c r="K22" s="5">
        <v>35</v>
      </c>
      <c r="L22" s="5">
        <f t="shared" si="0"/>
        <v>11026</v>
      </c>
    </row>
    <row r="23" spans="1:13">
      <c r="A23" s="12">
        <v>20</v>
      </c>
      <c r="B23" s="4" t="s">
        <v>7</v>
      </c>
      <c r="C23" s="4" t="s">
        <v>49</v>
      </c>
      <c r="D23" s="7" t="s">
        <v>74</v>
      </c>
      <c r="E23" s="4" t="s">
        <v>37</v>
      </c>
      <c r="F23" s="4" t="s">
        <v>8</v>
      </c>
      <c r="G23" s="4">
        <v>7</v>
      </c>
      <c r="H23" s="4">
        <v>150</v>
      </c>
      <c r="I23" s="5">
        <f>VLOOKUP(E23,[1]PANASONIC!$C$3:$E$74,3,FALSE)</f>
        <v>2.06</v>
      </c>
      <c r="J23" s="5">
        <f>VLOOKUP(E23,[1]PANASONIC!$C$3:$F$74,4,FALSE)*G23</f>
        <v>56</v>
      </c>
      <c r="K23" s="5">
        <v>35</v>
      </c>
      <c r="L23" s="5">
        <f t="shared" si="0"/>
        <v>400</v>
      </c>
    </row>
    <row r="24" spans="1:13">
      <c r="A24" s="12">
        <v>21</v>
      </c>
      <c r="B24" s="4" t="s">
        <v>7</v>
      </c>
      <c r="C24" s="4" t="s">
        <v>71</v>
      </c>
      <c r="D24" s="7" t="s">
        <v>74</v>
      </c>
      <c r="E24" s="4" t="s">
        <v>38</v>
      </c>
      <c r="F24" s="4" t="s">
        <v>33</v>
      </c>
      <c r="G24" s="4">
        <v>7</v>
      </c>
      <c r="H24" s="4">
        <v>170</v>
      </c>
      <c r="I24" s="5">
        <f>VLOOKUP(E24,[1]PANASONIC!$C$3:$E$74,3,FALSE)</f>
        <v>2.44</v>
      </c>
      <c r="J24" s="5">
        <f>VLOOKUP(E24,[1]PANASONIC!$C$3:$F$74,4,FALSE)*G24</f>
        <v>56</v>
      </c>
      <c r="K24" s="5">
        <v>35</v>
      </c>
      <c r="L24" s="5">
        <f t="shared" si="0"/>
        <v>505.8</v>
      </c>
    </row>
    <row r="25" spans="1:13">
      <c r="A25" s="12">
        <v>22</v>
      </c>
      <c r="B25" s="4" t="s">
        <v>7</v>
      </c>
      <c r="C25" s="4" t="s">
        <v>70</v>
      </c>
      <c r="D25" s="7" t="s">
        <v>74</v>
      </c>
      <c r="E25" s="4" t="s">
        <v>44</v>
      </c>
      <c r="F25" s="4" t="s">
        <v>32</v>
      </c>
      <c r="G25" s="4">
        <v>3</v>
      </c>
      <c r="H25" s="4">
        <v>53</v>
      </c>
      <c r="I25" s="5">
        <f>VLOOKUP(E25,[1]PANASONIC!$C$3:$E$74,3,FALSE)</f>
        <v>2.06</v>
      </c>
      <c r="J25" s="5">
        <f>VLOOKUP(E25,[1]PANASONIC!$C$3:$F$74,4,FALSE)*G25</f>
        <v>24</v>
      </c>
      <c r="K25" s="5">
        <v>35</v>
      </c>
      <c r="L25" s="5">
        <f t="shared" si="0"/>
        <v>168.18</v>
      </c>
    </row>
    <row r="26" spans="1:13">
      <c r="A26" s="12">
        <v>23</v>
      </c>
      <c r="B26" s="4" t="s">
        <v>7</v>
      </c>
      <c r="C26" s="4" t="s">
        <v>69</v>
      </c>
      <c r="D26" s="7" t="s">
        <v>74</v>
      </c>
      <c r="E26" s="4" t="s">
        <v>44</v>
      </c>
      <c r="F26" s="4" t="s">
        <v>31</v>
      </c>
      <c r="G26" s="4">
        <v>2</v>
      </c>
      <c r="H26" s="4">
        <v>45</v>
      </c>
      <c r="I26" s="5">
        <f>VLOOKUP(E26,[1]PANASONIC!$C$3:$E$74,3,FALSE)</f>
        <v>2.06</v>
      </c>
      <c r="J26" s="5">
        <f>VLOOKUP(E26,[1]PANASONIC!$C$3:$F$74,4,FALSE)*G26</f>
        <v>16</v>
      </c>
      <c r="K26" s="5">
        <v>35</v>
      </c>
      <c r="L26" s="5">
        <f>50*I26+J26+K26</f>
        <v>154</v>
      </c>
    </row>
    <row r="27" spans="1:13">
      <c r="A27" s="12">
        <v>24</v>
      </c>
      <c r="B27" s="4" t="s">
        <v>7</v>
      </c>
      <c r="C27" s="4" t="s">
        <v>68</v>
      </c>
      <c r="D27" s="7" t="s">
        <v>74</v>
      </c>
      <c r="E27" s="4" t="s">
        <v>42</v>
      </c>
      <c r="F27" s="4" t="s">
        <v>30</v>
      </c>
      <c r="G27" s="4">
        <v>3</v>
      </c>
      <c r="H27" s="4">
        <v>62</v>
      </c>
      <c r="I27" s="5">
        <f>VLOOKUP(E27,[1]PANASONIC!$C$3:$E$74,3,FALSE)</f>
        <v>2.44</v>
      </c>
      <c r="J27" s="5">
        <f>VLOOKUP(E27,[1]PANASONIC!$C$3:$F$74,4,FALSE)*G27</f>
        <v>51</v>
      </c>
      <c r="K27" s="5">
        <v>35</v>
      </c>
      <c r="L27" s="5">
        <f t="shared" si="0"/>
        <v>237.28</v>
      </c>
    </row>
    <row r="28" spans="1:13">
      <c r="A28" s="12">
        <v>25</v>
      </c>
      <c r="B28" s="4" t="s">
        <v>7</v>
      </c>
      <c r="C28" s="4" t="s">
        <v>67</v>
      </c>
      <c r="D28" s="7" t="s">
        <v>74</v>
      </c>
      <c r="E28" s="4" t="s">
        <v>45</v>
      </c>
      <c r="F28" s="4" t="s">
        <v>29</v>
      </c>
      <c r="G28" s="4">
        <v>7</v>
      </c>
      <c r="H28" s="4">
        <v>114</v>
      </c>
      <c r="I28" s="5">
        <f>VLOOKUP(E28,[1]PANASONIC!$C$3:$E$74,3,FALSE)</f>
        <v>2.06</v>
      </c>
      <c r="J28" s="5">
        <f>VLOOKUP(E28,[1]PANASONIC!$C$3:$F$74,4,FALSE)*G28</f>
        <v>56</v>
      </c>
      <c r="K28" s="5">
        <v>35</v>
      </c>
      <c r="L28" s="5">
        <f t="shared" si="0"/>
        <v>325.84000000000003</v>
      </c>
    </row>
    <row r="29" spans="1:13" s="3" customFormat="1">
      <c r="A29" s="14" t="s">
        <v>86</v>
      </c>
      <c r="B29" s="15"/>
      <c r="C29" s="15"/>
      <c r="D29" s="15"/>
      <c r="E29" s="15"/>
      <c r="F29" s="15"/>
      <c r="G29" s="15"/>
      <c r="H29" s="15"/>
      <c r="I29" s="16"/>
      <c r="J29" s="16"/>
      <c r="K29" s="17"/>
      <c r="L29" s="6">
        <f>ROUND(SUM(L4:L28),0)</f>
        <v>28482</v>
      </c>
      <c r="M29" s="1"/>
    </row>
    <row r="30" spans="1:13" s="3" customFormat="1" ht="30" customHeight="1">
      <c r="A30" s="18" t="s">
        <v>85</v>
      </c>
      <c r="B30" s="18"/>
      <c r="C30" s="18"/>
      <c r="D30" s="18"/>
      <c r="E30" s="18"/>
      <c r="F30" s="18"/>
      <c r="G30" s="18"/>
      <c r="H30" s="18"/>
      <c r="I30" s="19"/>
      <c r="J30" s="19"/>
      <c r="K30" s="19"/>
      <c r="L30" s="19"/>
    </row>
    <row r="31" spans="1:13" s="3" customFormat="1" ht="30" customHeight="1">
      <c r="A31" s="18" t="s">
        <v>34</v>
      </c>
      <c r="B31" s="18"/>
      <c r="C31" s="18"/>
      <c r="D31" s="18"/>
      <c r="E31" s="18"/>
      <c r="F31" s="18"/>
      <c r="G31" s="18"/>
      <c r="H31" s="18"/>
      <c r="I31" s="19"/>
      <c r="J31" s="19"/>
      <c r="K31" s="19"/>
      <c r="L31" s="19"/>
    </row>
    <row r="32" spans="1:13" s="3" customFormat="1">
      <c r="G32" s="8">
        <f>SUM(G4:G28)</f>
        <v>272</v>
      </c>
      <c r="H32" s="8">
        <f>SUM(H4:H28)</f>
        <v>5304</v>
      </c>
      <c r="I32" s="13"/>
      <c r="J32" s="13"/>
      <c r="K32" s="13"/>
      <c r="L32" s="13"/>
    </row>
  </sheetData>
  <sortState xmlns:xlrd2="http://schemas.microsoft.com/office/spreadsheetml/2017/richdata2" ref="B4:L28">
    <sortCondition ref="B4:B28"/>
    <sortCondition ref="C4:C28"/>
  </sortState>
  <mergeCells count="7">
    <mergeCell ref="A29:K29"/>
    <mergeCell ref="A30:L30"/>
    <mergeCell ref="A31:L31"/>
    <mergeCell ref="F1:L1"/>
    <mergeCell ref="F2:L2"/>
    <mergeCell ref="A2:E2"/>
    <mergeCell ref="A1:E1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2023-07-18T07:00:07Z</cp:lastPrinted>
  <dcterms:created xsi:type="dcterms:W3CDTF">2023-07-12T07:14:50Z</dcterms:created>
  <dcterms:modified xsi:type="dcterms:W3CDTF">2023-07-18T07:00:10Z</dcterms:modified>
</cp:coreProperties>
</file>