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0" yWindow="570" windowWidth="17895" windowHeight="8895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Invoice!$A$3:$Q$39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37" i="1"/>
  <c r="K35"/>
  <c r="J35"/>
  <c r="I35"/>
  <c r="H35"/>
  <c r="O35" s="1"/>
  <c r="K34"/>
  <c r="J34"/>
  <c r="I34"/>
  <c r="H34"/>
  <c r="O34" s="1"/>
  <c r="K33"/>
  <c r="J33"/>
  <c r="I33"/>
  <c r="H33"/>
  <c r="O33" s="1"/>
  <c r="K32"/>
  <c r="J32"/>
  <c r="I32"/>
  <c r="H32"/>
  <c r="O32" s="1"/>
  <c r="K31"/>
  <c r="J31"/>
  <c r="I31"/>
  <c r="H31"/>
  <c r="O31" s="1"/>
  <c r="K30"/>
  <c r="J30"/>
  <c r="I30"/>
  <c r="H30"/>
  <c r="O30" s="1"/>
  <c r="K29"/>
  <c r="J29"/>
  <c r="I29"/>
  <c r="H29"/>
  <c r="O29" s="1"/>
  <c r="K28"/>
  <c r="J28"/>
  <c r="I28"/>
  <c r="H28"/>
  <c r="O28" s="1"/>
  <c r="K27"/>
  <c r="J27"/>
  <c r="I27"/>
  <c r="H27"/>
  <c r="O27" s="1"/>
  <c r="K26"/>
  <c r="J26"/>
  <c r="I26"/>
  <c r="H26"/>
  <c r="O26" s="1"/>
  <c r="K25"/>
  <c r="J25"/>
  <c r="I25"/>
  <c r="H25"/>
  <c r="O25" s="1"/>
  <c r="K24"/>
  <c r="J24"/>
  <c r="I24"/>
  <c r="H24"/>
  <c r="O24" s="1"/>
  <c r="K23"/>
  <c r="J23"/>
  <c r="I23"/>
  <c r="H23"/>
  <c r="O23" s="1"/>
  <c r="K22"/>
  <c r="J22"/>
  <c r="I22"/>
  <c r="H22"/>
  <c r="O22" s="1"/>
  <c r="K21"/>
  <c r="J21"/>
  <c r="I21"/>
  <c r="H21"/>
  <c r="O21" s="1"/>
  <c r="K20"/>
  <c r="J20"/>
  <c r="I20"/>
  <c r="H20"/>
  <c r="O20" s="1"/>
  <c r="I19"/>
  <c r="H19"/>
  <c r="O19" s="1"/>
  <c r="K18"/>
  <c r="J18"/>
  <c r="I18"/>
  <c r="H18"/>
  <c r="O18" s="1"/>
  <c r="K17"/>
  <c r="J17"/>
  <c r="I17"/>
  <c r="H17"/>
  <c r="O17" s="1"/>
  <c r="K16"/>
  <c r="J16"/>
  <c r="I16"/>
  <c r="H16"/>
  <c r="O16" s="1"/>
  <c r="K15"/>
  <c r="J15"/>
  <c r="I15"/>
  <c r="H15"/>
  <c r="O15" s="1"/>
  <c r="I14"/>
  <c r="O14" s="1"/>
  <c r="K13"/>
  <c r="J13"/>
  <c r="I13"/>
  <c r="H13"/>
  <c r="K12"/>
  <c r="J12"/>
  <c r="I12"/>
  <c r="H12"/>
  <c r="K11"/>
  <c r="J11"/>
  <c r="I11"/>
  <c r="H11"/>
  <c r="K10"/>
  <c r="J10"/>
  <c r="I10"/>
  <c r="H10"/>
  <c r="K9"/>
  <c r="J9"/>
  <c r="I9"/>
  <c r="H9"/>
  <c r="K8"/>
  <c r="J8"/>
  <c r="I8"/>
  <c r="H8"/>
  <c r="K7"/>
  <c r="J7"/>
  <c r="I7"/>
  <c r="H7"/>
  <c r="K6"/>
  <c r="J6"/>
  <c r="I6"/>
  <c r="H6"/>
  <c r="K5"/>
  <c r="J5"/>
  <c r="I5"/>
  <c r="H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K4"/>
  <c r="J4"/>
  <c r="I4"/>
  <c r="H4"/>
  <c r="O5" l="1"/>
  <c r="O6"/>
  <c r="O7"/>
  <c r="O8"/>
  <c r="O9"/>
  <c r="O10"/>
  <c r="O11"/>
  <c r="O12"/>
  <c r="O13"/>
  <c r="O4"/>
  <c r="O36"/>
</calcChain>
</file>

<file path=xl/sharedStrings.xml><?xml version="1.0" encoding="utf-8"?>
<sst xmlns="http://schemas.openxmlformats.org/spreadsheetml/2006/main" count="216" uniqueCount="115">
  <si>
    <t>Thanking you for your business.
PRAGATI LOGISTICS</t>
  </si>
  <si>
    <t>SL.</t>
  </si>
  <si>
    <t>DATE</t>
  </si>
  <si>
    <t>LR NO.</t>
  </si>
  <si>
    <t>INV. NO.</t>
  </si>
  <si>
    <t>DESTINATION</t>
  </si>
  <si>
    <t>CASE</t>
  </si>
  <si>
    <t>RATE</t>
  </si>
  <si>
    <t>HML</t>
  </si>
  <si>
    <t>DP.CH.</t>
  </si>
  <si>
    <t>DD.CH.</t>
  </si>
  <si>
    <t>INV. CH.</t>
  </si>
  <si>
    <t>LR CH.</t>
  </si>
  <si>
    <t>INT. SUPLY. CH.</t>
  </si>
  <si>
    <t>AMT.</t>
  </si>
  <si>
    <t>PARTY NAME</t>
  </si>
  <si>
    <t>BERHAMPUR</t>
  </si>
  <si>
    <t>ROURKELA</t>
  </si>
  <si>
    <t>BHUBANESWAR</t>
  </si>
  <si>
    <t>FROM</t>
  </si>
  <si>
    <t>CTC</t>
  </si>
  <si>
    <t>CUTTACK</t>
  </si>
  <si>
    <t>BALASORE</t>
  </si>
  <si>
    <t>MEHENDI AGENCIES</t>
  </si>
  <si>
    <t>INVOICE
PRAGATI LOGISTICS,
SAMANTA SAHI 
KHUNTIA LANE,8984191006
GST No:21AGHPB9356M1Z9</t>
  </si>
  <si>
    <t>Kindly, verify &amp; confirm within 7 days.
GST to be paid by Consignor under Reverse Charge Mechanism(RCM) as per GST.</t>
  </si>
  <si>
    <t>REMARKS</t>
  </si>
  <si>
    <t>RETURN LR</t>
  </si>
  <si>
    <t>BARIPADA</t>
  </si>
  <si>
    <t>BHADRAK</t>
  </si>
  <si>
    <t>ANGUL</t>
  </si>
  <si>
    <t>KEONJHAR</t>
  </si>
  <si>
    <t>JAJPUR ROAD</t>
  </si>
  <si>
    <t>AIRPLAZA RETAIL HOLDINGS PVT LTD</t>
  </si>
  <si>
    <t>0</t>
  </si>
  <si>
    <t>RELIANCE RETAIL LTD</t>
  </si>
  <si>
    <t>07/1/2025</t>
  </si>
  <si>
    <t>SF/2273</t>
  </si>
  <si>
    <t>1220</t>
  </si>
  <si>
    <t>BARAGARH</t>
  </si>
  <si>
    <t>SF/2274</t>
  </si>
  <si>
    <t>1218</t>
  </si>
  <si>
    <t>SF/2275</t>
  </si>
  <si>
    <t>1217</t>
  </si>
  <si>
    <t>SF/2276</t>
  </si>
  <si>
    <t>1214</t>
  </si>
  <si>
    <t>SF/2277</t>
  </si>
  <si>
    <t>1215</t>
  </si>
  <si>
    <t>SF/2278</t>
  </si>
  <si>
    <t>1219</t>
  </si>
  <si>
    <t>SF/2279</t>
  </si>
  <si>
    <t>1216</t>
  </si>
  <si>
    <t>SF/2280</t>
  </si>
  <si>
    <t>1224</t>
  </si>
  <si>
    <t>SF/2281</t>
  </si>
  <si>
    <t>1222</t>
  </si>
  <si>
    <t>SF/2282</t>
  </si>
  <si>
    <t>1223</t>
  </si>
  <si>
    <t>11/1/2025</t>
  </si>
  <si>
    <t>JA/259</t>
  </si>
  <si>
    <t>BLSR</t>
  </si>
  <si>
    <t>SF/2283</t>
  </si>
  <si>
    <t>1253</t>
  </si>
  <si>
    <t>SF/2284</t>
  </si>
  <si>
    <t>1243</t>
  </si>
  <si>
    <t>BARBIL</t>
  </si>
  <si>
    <t>SF/2285</t>
  </si>
  <si>
    <t>1236</t>
  </si>
  <si>
    <t>SF/2286</t>
  </si>
  <si>
    <t>1233</t>
  </si>
  <si>
    <t>14/12/2024</t>
  </si>
  <si>
    <t>JA/250</t>
  </si>
  <si>
    <t>VISHAL MEGA MART PVT LTD</t>
  </si>
  <si>
    <t>16/1/2025</t>
  </si>
  <si>
    <t>SF/2287</t>
  </si>
  <si>
    <t>1268</t>
  </si>
  <si>
    <t>KENDRIYA POLICE KALYAN BHANDAR</t>
  </si>
  <si>
    <t>SF/2288</t>
  </si>
  <si>
    <t>1269</t>
  </si>
  <si>
    <t>18/1/2025</t>
  </si>
  <si>
    <t>SF/2289</t>
  </si>
  <si>
    <t>1286</t>
  </si>
  <si>
    <t>SF/2290</t>
  </si>
  <si>
    <t>1270</t>
  </si>
  <si>
    <t>SF/2291</t>
  </si>
  <si>
    <t>1271</t>
  </si>
  <si>
    <t>SF/2292</t>
  </si>
  <si>
    <t>1273</t>
  </si>
  <si>
    <t>SF/2293</t>
  </si>
  <si>
    <t>1272</t>
  </si>
  <si>
    <t>SF/2294</t>
  </si>
  <si>
    <t>1283</t>
  </si>
  <si>
    <t>SF/2295</t>
  </si>
  <si>
    <t>1284</t>
  </si>
  <si>
    <t>SF/2296</t>
  </si>
  <si>
    <t>1287</t>
  </si>
  <si>
    <t>SF/2297</t>
  </si>
  <si>
    <t>1277</t>
  </si>
  <si>
    <t>SF/2298</t>
  </si>
  <si>
    <t>1312</t>
  </si>
  <si>
    <t>SF/2299</t>
  </si>
  <si>
    <t>1310</t>
  </si>
  <si>
    <t>20/1/2025</t>
  </si>
  <si>
    <t>SF/2300</t>
  </si>
  <si>
    <t>1343</t>
  </si>
  <si>
    <t>29/1/2025</t>
  </si>
  <si>
    <t>SF/2301</t>
  </si>
  <si>
    <t>1418</t>
  </si>
  <si>
    <t>BALUGAON</t>
  </si>
  <si>
    <t>BAAZAR STYLE RETAIL LIMITED</t>
  </si>
  <si>
    <t>SF/2302</t>
  </si>
  <si>
    <t>1417</t>
  </si>
  <si>
    <t>(RUPEES SIXTY FOUR THOUSAND SIX HUNDRED TWELVE ONLY)</t>
  </si>
  <si>
    <t xml:space="preserve">
SAFARI INDUSTRIES  INDIA LTD.
Address: Plot No- 305/428, N.H-16, At-Atanga, P.O.-Kotasahi,
P.S.-Tangi, Dist-Cuttack, Odisha, Pin-754022
GST No: 21AAHCS5888E1Z7
</t>
  </si>
  <si>
    <t>Bill Date: 31/01/2025
Bill NO : 34737
Total Amount: 64612.00
HSN CODE : 996791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</si>
</sst>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4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0" fillId="0" borderId="4" xfId="0" applyNumberFormat="1" applyFont="1" applyBorder="1"/>
    <xf numFmtId="0" fontId="3" fillId="0" borderId="1" xfId="0" applyNumberFormat="1" applyFont="1" applyBorder="1"/>
    <xf numFmtId="0" fontId="3" fillId="0" borderId="1" xfId="0" applyNumberFormat="1" applyFont="1" applyFill="1" applyBorder="1"/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371475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1719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3">
          <cell r="C3" t="str">
            <v>DESTINATION</v>
          </cell>
          <cell r="D3" t="str">
            <v>NEW RATE / CASE</v>
          </cell>
        </row>
        <row r="4">
          <cell r="C4" t="str">
            <v>ANANDAPUR</v>
          </cell>
          <cell r="D4">
            <v>106</v>
          </cell>
        </row>
        <row r="5">
          <cell r="C5" t="str">
            <v>ANGUL</v>
          </cell>
          <cell r="D5">
            <v>106</v>
          </cell>
        </row>
        <row r="6">
          <cell r="C6" t="str">
            <v>ASKA</v>
          </cell>
          <cell r="D6">
            <v>106</v>
          </cell>
        </row>
        <row r="7">
          <cell r="C7" t="str">
            <v>ATHAGARH</v>
          </cell>
          <cell r="D7">
            <v>106</v>
          </cell>
        </row>
        <row r="8">
          <cell r="C8" t="str">
            <v>BAISINGA</v>
          </cell>
          <cell r="D8">
            <v>132</v>
          </cell>
        </row>
        <row r="9">
          <cell r="C9" t="str">
            <v>BALASORE</v>
          </cell>
          <cell r="D9">
            <v>106</v>
          </cell>
        </row>
        <row r="10">
          <cell r="C10" t="str">
            <v>BALIA</v>
          </cell>
          <cell r="D10">
            <v>106</v>
          </cell>
        </row>
        <row r="11">
          <cell r="C11" t="str">
            <v>BALIAPAL</v>
          </cell>
          <cell r="D11">
            <v>158</v>
          </cell>
        </row>
        <row r="12">
          <cell r="C12" t="str">
            <v>BALICHANDRAPUR</v>
          </cell>
          <cell r="D12">
            <v>132</v>
          </cell>
        </row>
        <row r="13">
          <cell r="C13" t="str">
            <v>BALUGAON</v>
          </cell>
          <cell r="D13">
            <v>106</v>
          </cell>
        </row>
        <row r="14">
          <cell r="C14" t="str">
            <v>BARAGARH</v>
          </cell>
          <cell r="D14">
            <v>92</v>
          </cell>
        </row>
        <row r="15">
          <cell r="C15" t="str">
            <v>BARBIL</v>
          </cell>
          <cell r="D15">
            <v>97</v>
          </cell>
        </row>
        <row r="16">
          <cell r="C16" t="str">
            <v>BARIPADA</v>
          </cell>
          <cell r="D16">
            <v>106</v>
          </cell>
        </row>
        <row r="17">
          <cell r="C17" t="str">
            <v>BARPALI</v>
          </cell>
          <cell r="D17">
            <v>108</v>
          </cell>
        </row>
        <row r="18">
          <cell r="C18" t="str">
            <v>BERHAMPUR</v>
          </cell>
          <cell r="D18">
            <v>106</v>
          </cell>
        </row>
        <row r="19">
          <cell r="C19" t="str">
            <v>BHADRAK</v>
          </cell>
          <cell r="D19">
            <v>106</v>
          </cell>
        </row>
        <row r="20">
          <cell r="C20" t="str">
            <v>BHANJANAGAR</v>
          </cell>
          <cell r="D20">
            <v>106</v>
          </cell>
        </row>
        <row r="21">
          <cell r="C21" t="str">
            <v>BHAWANIPATNA</v>
          </cell>
          <cell r="D21">
            <v>145</v>
          </cell>
        </row>
        <row r="22">
          <cell r="C22" t="str">
            <v>BHEDEN</v>
          </cell>
          <cell r="D22">
            <v>218</v>
          </cell>
        </row>
        <row r="23">
          <cell r="C23" t="str">
            <v>BHUBAN</v>
          </cell>
          <cell r="D23">
            <v>145</v>
          </cell>
        </row>
        <row r="24">
          <cell r="C24" t="str">
            <v>BHUBANESWAR</v>
          </cell>
          <cell r="D24">
            <v>79</v>
          </cell>
        </row>
        <row r="25">
          <cell r="C25" t="str">
            <v>BIRAMITRAPUR</v>
          </cell>
          <cell r="D25">
            <v>158</v>
          </cell>
        </row>
        <row r="26">
          <cell r="C26" t="str">
            <v>BOINDA</v>
          </cell>
          <cell r="D26">
            <v>139</v>
          </cell>
        </row>
        <row r="27">
          <cell r="C27" t="str">
            <v>BOLANGIR</v>
          </cell>
          <cell r="D27">
            <v>113</v>
          </cell>
        </row>
        <row r="28">
          <cell r="C28" t="str">
            <v>BOUDH</v>
          </cell>
          <cell r="D28">
            <v>139</v>
          </cell>
        </row>
        <row r="29">
          <cell r="C29" t="str">
            <v>BRAJARAJNAGAR</v>
          </cell>
          <cell r="D29">
            <v>142</v>
          </cell>
        </row>
        <row r="30">
          <cell r="C30" t="str">
            <v>BURLA</v>
          </cell>
          <cell r="D30">
            <v>132</v>
          </cell>
        </row>
        <row r="31">
          <cell r="C31" t="str">
            <v>BUXIBAZAR</v>
          </cell>
          <cell r="D31">
            <v>40</v>
          </cell>
        </row>
        <row r="32">
          <cell r="C32" t="str">
            <v>CHAMPUA</v>
          </cell>
          <cell r="D32">
            <v>106</v>
          </cell>
        </row>
        <row r="33">
          <cell r="C33" t="str">
            <v>CHANDANESWAR</v>
          </cell>
          <cell r="D33">
            <v>180</v>
          </cell>
        </row>
        <row r="34">
          <cell r="C34" t="str">
            <v>CHANDIKHOL</v>
          </cell>
          <cell r="D34">
            <v>106</v>
          </cell>
        </row>
        <row r="35">
          <cell r="C35" t="str">
            <v>CHANDPUR</v>
          </cell>
          <cell r="D35">
            <v>106</v>
          </cell>
        </row>
        <row r="36">
          <cell r="C36" t="str">
            <v>CHARAMPA</v>
          </cell>
          <cell r="D36">
            <v>106</v>
          </cell>
        </row>
        <row r="37">
          <cell r="C37" t="str">
            <v>CHARBATIA</v>
          </cell>
          <cell r="D37">
            <v>79</v>
          </cell>
        </row>
        <row r="38">
          <cell r="C38" t="str">
            <v>CHHATRAPUR</v>
          </cell>
          <cell r="D38">
            <v>106</v>
          </cell>
        </row>
        <row r="39">
          <cell r="C39" t="str">
            <v>CHOUDWAR</v>
          </cell>
          <cell r="D39">
            <v>79</v>
          </cell>
        </row>
        <row r="40">
          <cell r="C40" t="str">
            <v>CUTTACK</v>
          </cell>
          <cell r="D40">
            <v>40</v>
          </cell>
        </row>
        <row r="41">
          <cell r="C41" t="str">
            <v>DAMANJODI</v>
          </cell>
          <cell r="D41">
            <v>172</v>
          </cell>
        </row>
        <row r="42">
          <cell r="C42" t="str">
            <v>DASPALLA</v>
          </cell>
          <cell r="D42">
            <v>132</v>
          </cell>
        </row>
        <row r="43">
          <cell r="C43" t="str">
            <v>DEOGARH</v>
          </cell>
          <cell r="D43">
            <v>218</v>
          </cell>
        </row>
        <row r="44">
          <cell r="C44" t="str">
            <v>DEVIDWAR</v>
          </cell>
          <cell r="D44">
            <v>106</v>
          </cell>
        </row>
        <row r="45">
          <cell r="C45" t="str">
            <v>DHARMAGARH</v>
          </cell>
          <cell r="D45">
            <v>192</v>
          </cell>
        </row>
        <row r="46">
          <cell r="C46" t="str">
            <v>DHENKANAL</v>
          </cell>
          <cell r="D46">
            <v>106</v>
          </cell>
        </row>
        <row r="47">
          <cell r="C47" t="str">
            <v>GHASIPURA</v>
          </cell>
          <cell r="D47">
            <v>106</v>
          </cell>
        </row>
        <row r="48">
          <cell r="C48" t="str">
            <v>GHATGAON</v>
          </cell>
          <cell r="D48">
            <v>106</v>
          </cell>
        </row>
        <row r="49">
          <cell r="C49" t="str">
            <v>HARICHANDANPUR</v>
          </cell>
          <cell r="D49">
            <v>132</v>
          </cell>
        </row>
        <row r="50">
          <cell r="C50" t="str">
            <v>HARIPUR HAT</v>
          </cell>
          <cell r="D50">
            <v>106</v>
          </cell>
        </row>
        <row r="51">
          <cell r="C51" t="str">
            <v>HINDOLA</v>
          </cell>
          <cell r="D51">
            <v>119</v>
          </cell>
        </row>
        <row r="52">
          <cell r="C52" t="str">
            <v>HIRAKUD</v>
          </cell>
          <cell r="D52">
            <v>132</v>
          </cell>
        </row>
        <row r="53">
          <cell r="C53" t="str">
            <v>ITAMATI</v>
          </cell>
          <cell r="D53">
            <v>106</v>
          </cell>
        </row>
        <row r="54">
          <cell r="C54" t="str">
            <v>JAGATSINGHPUR</v>
          </cell>
          <cell r="D54">
            <v>106</v>
          </cell>
        </row>
        <row r="55">
          <cell r="C55" t="str">
            <v>JAJPUR ROAD</v>
          </cell>
          <cell r="D55">
            <v>106</v>
          </cell>
        </row>
        <row r="56">
          <cell r="C56" t="str">
            <v>JAJPUR TOWN</v>
          </cell>
          <cell r="D56">
            <v>106</v>
          </cell>
        </row>
        <row r="57">
          <cell r="C57" t="str">
            <v>JALESWAR</v>
          </cell>
          <cell r="D57">
            <v>106</v>
          </cell>
        </row>
        <row r="58">
          <cell r="C58" t="str">
            <v>JARKA</v>
          </cell>
          <cell r="D58">
            <v>106</v>
          </cell>
        </row>
        <row r="59">
          <cell r="C59" t="str">
            <v>JASHIPUR</v>
          </cell>
          <cell r="D59">
            <v>179</v>
          </cell>
        </row>
        <row r="60">
          <cell r="C60" t="str">
            <v>JATNI</v>
          </cell>
          <cell r="D60">
            <v>106</v>
          </cell>
        </row>
        <row r="61">
          <cell r="C61" t="str">
            <v>JEYPORE</v>
          </cell>
          <cell r="D61">
            <v>172</v>
          </cell>
        </row>
        <row r="62">
          <cell r="C62" t="str">
            <v>JHARSUGUDA</v>
          </cell>
          <cell r="D62">
            <v>92</v>
          </cell>
        </row>
        <row r="63">
          <cell r="C63" t="str">
            <v>JHUMPURA</v>
          </cell>
          <cell r="D63">
            <v>132</v>
          </cell>
        </row>
        <row r="64">
          <cell r="C64" t="str">
            <v>JODA</v>
          </cell>
          <cell r="D64">
            <v>106</v>
          </cell>
        </row>
        <row r="65">
          <cell r="C65" t="str">
            <v>JOGESWARPUR</v>
          </cell>
          <cell r="D65">
            <v>132</v>
          </cell>
        </row>
        <row r="66">
          <cell r="C66" t="str">
            <v>JUNAGARH</v>
          </cell>
          <cell r="D66">
            <v>172</v>
          </cell>
        </row>
        <row r="67">
          <cell r="C67" t="str">
            <v>KABATABANDHA</v>
          </cell>
          <cell r="D67">
            <v>120</v>
          </cell>
        </row>
        <row r="68">
          <cell r="C68" t="str">
            <v>KABISURYANAGAR</v>
          </cell>
          <cell r="D68">
            <v>172</v>
          </cell>
        </row>
        <row r="69">
          <cell r="C69" t="str">
            <v>KAITHKHOLA</v>
          </cell>
          <cell r="D69">
            <v>156</v>
          </cell>
        </row>
        <row r="70">
          <cell r="C70" t="str">
            <v>KAKATPUR</v>
          </cell>
          <cell r="D70">
            <v>106</v>
          </cell>
        </row>
        <row r="71">
          <cell r="C71" t="str">
            <v>KALIMELA</v>
          </cell>
          <cell r="D71">
            <v>264</v>
          </cell>
        </row>
        <row r="72">
          <cell r="C72" t="str">
            <v>KALINGA NAGAR</v>
          </cell>
          <cell r="D72">
            <v>113</v>
          </cell>
        </row>
        <row r="73">
          <cell r="C73" t="str">
            <v>KAMAKHYANAGAR</v>
          </cell>
          <cell r="D73">
            <v>106</v>
          </cell>
        </row>
        <row r="74">
          <cell r="C74" t="str">
            <v>KANTABANJI</v>
          </cell>
          <cell r="D74">
            <v>158</v>
          </cell>
        </row>
        <row r="75">
          <cell r="C75" t="str">
            <v>KARANJIA</v>
          </cell>
          <cell r="D75">
            <v>119</v>
          </cell>
        </row>
        <row r="76">
          <cell r="C76" t="str">
            <v>KENDRAPARA</v>
          </cell>
          <cell r="D76">
            <v>106</v>
          </cell>
        </row>
        <row r="77">
          <cell r="C77" t="str">
            <v>KEONJHAR</v>
          </cell>
          <cell r="D77">
            <v>106</v>
          </cell>
        </row>
        <row r="78">
          <cell r="C78" t="str">
            <v>KESINGA</v>
          </cell>
          <cell r="D78">
            <v>172</v>
          </cell>
        </row>
        <row r="79">
          <cell r="C79" t="str">
            <v>KHURDA</v>
          </cell>
          <cell r="D79">
            <v>106</v>
          </cell>
        </row>
        <row r="80">
          <cell r="C80" t="str">
            <v>KORAPUT</v>
          </cell>
          <cell r="D80">
            <v>172</v>
          </cell>
        </row>
        <row r="81">
          <cell r="C81" t="str">
            <v>KUAKHIA</v>
          </cell>
          <cell r="D81">
            <v>106</v>
          </cell>
        </row>
        <row r="82">
          <cell r="C82" t="str">
            <v>KUCHINDA</v>
          </cell>
          <cell r="D82">
            <v>211</v>
          </cell>
        </row>
        <row r="83">
          <cell r="C83" t="str">
            <v>KUKUDAKHANDI</v>
          </cell>
          <cell r="D83">
            <v>145</v>
          </cell>
        </row>
        <row r="84">
          <cell r="C84" t="str">
            <v>MADHUBANHAT</v>
          </cell>
          <cell r="D84">
            <v>106</v>
          </cell>
        </row>
        <row r="85">
          <cell r="C85" t="str">
            <v>MAHANGA</v>
          </cell>
          <cell r="D85">
            <v>132</v>
          </cell>
        </row>
        <row r="86">
          <cell r="C86" t="str">
            <v>MANGALPUR</v>
          </cell>
          <cell r="D86">
            <v>120</v>
          </cell>
        </row>
        <row r="87">
          <cell r="C87" t="str">
            <v>MARSAGHAI</v>
          </cell>
          <cell r="D87">
            <v>106</v>
          </cell>
        </row>
        <row r="88">
          <cell r="C88" t="str">
            <v>MUNDULI</v>
          </cell>
          <cell r="D88">
            <v>66</v>
          </cell>
        </row>
        <row r="89">
          <cell r="C89" t="str">
            <v>MUNIGUDA</v>
          </cell>
          <cell r="D89">
            <v>230</v>
          </cell>
        </row>
        <row r="90">
          <cell r="C90" t="str">
            <v>NABARANGPUR</v>
          </cell>
          <cell r="D90">
            <v>172</v>
          </cell>
        </row>
        <row r="91">
          <cell r="C91" t="str">
            <v>NALCO</v>
          </cell>
          <cell r="D91">
            <v>106</v>
          </cell>
        </row>
        <row r="92">
          <cell r="C92" t="str">
            <v>NAYAGARH</v>
          </cell>
          <cell r="D92">
            <v>106</v>
          </cell>
        </row>
        <row r="93">
          <cell r="C93" t="str">
            <v>NAYAHAT</v>
          </cell>
          <cell r="D93">
            <v>106</v>
          </cell>
        </row>
        <row r="94">
          <cell r="C94" t="str">
            <v>NILAGIRI</v>
          </cell>
          <cell r="D94">
            <v>106</v>
          </cell>
        </row>
        <row r="95">
          <cell r="C95" t="str">
            <v>NIMAPARA</v>
          </cell>
          <cell r="D95">
            <v>106</v>
          </cell>
        </row>
        <row r="96">
          <cell r="C96" t="str">
            <v>NTPC KANIHA</v>
          </cell>
          <cell r="D96">
            <v>106</v>
          </cell>
        </row>
        <row r="97">
          <cell r="C97" t="str">
            <v>PADAMPUR</v>
          </cell>
          <cell r="D97">
            <v>132</v>
          </cell>
        </row>
        <row r="98">
          <cell r="C98" t="str">
            <v>PANIKOILI</v>
          </cell>
          <cell r="D98">
            <v>106</v>
          </cell>
        </row>
        <row r="99">
          <cell r="C99" t="str">
            <v>PARADEEP</v>
          </cell>
          <cell r="D99">
            <v>106</v>
          </cell>
        </row>
        <row r="100">
          <cell r="C100" t="str">
            <v>PARAJANGA</v>
          </cell>
          <cell r="D100">
            <v>119</v>
          </cell>
        </row>
        <row r="101">
          <cell r="C101" t="str">
            <v>PARALAKHEMUNDI</v>
          </cell>
          <cell r="D101">
            <v>175</v>
          </cell>
        </row>
        <row r="102">
          <cell r="C102" t="str">
            <v>PATTAMUNDAI</v>
          </cell>
          <cell r="D102">
            <v>106</v>
          </cell>
        </row>
        <row r="103">
          <cell r="C103" t="str">
            <v>PHULBANI</v>
          </cell>
          <cell r="D103">
            <v>139</v>
          </cell>
        </row>
        <row r="104">
          <cell r="C104" t="str">
            <v>PIPILI</v>
          </cell>
          <cell r="D104">
            <v>106</v>
          </cell>
        </row>
        <row r="105">
          <cell r="C105" t="str">
            <v>PURI</v>
          </cell>
          <cell r="D105">
            <v>106</v>
          </cell>
        </row>
        <row r="106">
          <cell r="C106" t="str">
            <v>RAGHUNATHPUR</v>
          </cell>
          <cell r="D106">
            <v>106</v>
          </cell>
        </row>
        <row r="107">
          <cell r="C107" t="str">
            <v>RAHAMA</v>
          </cell>
          <cell r="D107">
            <v>106</v>
          </cell>
        </row>
        <row r="108">
          <cell r="C108" t="str">
            <v>RAIRANGPUR</v>
          </cell>
          <cell r="D108">
            <v>106</v>
          </cell>
        </row>
        <row r="109">
          <cell r="C109" t="str">
            <v>RAJGANGPUR</v>
          </cell>
          <cell r="D109">
            <v>106</v>
          </cell>
        </row>
        <row r="110">
          <cell r="C110" t="str">
            <v>RAJKHARIAR</v>
          </cell>
          <cell r="D110">
            <v>211</v>
          </cell>
        </row>
        <row r="111">
          <cell r="C111" t="str">
            <v>RASOLA</v>
          </cell>
          <cell r="D111">
            <v>132</v>
          </cell>
        </row>
        <row r="112">
          <cell r="C112" t="str">
            <v>RAYAGADA</v>
          </cell>
          <cell r="D112">
            <v>166</v>
          </cell>
        </row>
        <row r="113">
          <cell r="C113" t="str">
            <v>ROURKELA</v>
          </cell>
          <cell r="D113">
            <v>92</v>
          </cell>
        </row>
        <row r="114">
          <cell r="C114" t="str">
            <v>SALIPUR</v>
          </cell>
          <cell r="D114">
            <v>106</v>
          </cell>
        </row>
        <row r="115">
          <cell r="C115" t="str">
            <v>SAMBALPUR</v>
          </cell>
          <cell r="D115">
            <v>106</v>
          </cell>
        </row>
        <row r="116">
          <cell r="C116" t="str">
            <v>SIMILIGUDA</v>
          </cell>
          <cell r="D116">
            <v>174</v>
          </cell>
        </row>
        <row r="117">
          <cell r="C117" t="str">
            <v>SIMULIA</v>
          </cell>
          <cell r="D117">
            <v>106</v>
          </cell>
        </row>
        <row r="118">
          <cell r="C118" t="str">
            <v>SORO</v>
          </cell>
          <cell r="D118">
            <v>106</v>
          </cell>
        </row>
        <row r="119">
          <cell r="C119" t="str">
            <v>SOUTH BALANDA</v>
          </cell>
          <cell r="D119">
            <v>120</v>
          </cell>
        </row>
        <row r="120">
          <cell r="C120" t="str">
            <v>SUNAKHALA</v>
          </cell>
          <cell r="D120">
            <v>106</v>
          </cell>
        </row>
        <row r="121">
          <cell r="C121" t="str">
            <v>SUNDERGARH</v>
          </cell>
          <cell r="D121">
            <v>119</v>
          </cell>
        </row>
        <row r="122">
          <cell r="C122" t="str">
            <v>TALCHER</v>
          </cell>
          <cell r="D122">
            <v>106</v>
          </cell>
        </row>
        <row r="123">
          <cell r="C123" t="str">
            <v>TIRTOL</v>
          </cell>
          <cell r="D123">
            <v>106</v>
          </cell>
        </row>
        <row r="124">
          <cell r="C124" t="str">
            <v>TITILAGARH</v>
          </cell>
          <cell r="D124">
            <v>158</v>
          </cell>
        </row>
        <row r="125">
          <cell r="C125" t="str">
            <v>TUDIGADIA</v>
          </cell>
          <cell r="D125">
            <v>158</v>
          </cell>
        </row>
        <row r="126">
          <cell r="C126" t="str">
            <v>KHARIAR ROAD</v>
          </cell>
          <cell r="D126">
            <v>210</v>
          </cell>
        </row>
        <row r="127">
          <cell r="C127" t="str">
            <v>BARANGA</v>
          </cell>
          <cell r="D127">
            <v>50</v>
          </cell>
        </row>
        <row r="128">
          <cell r="C128" t="str">
            <v>GANJAM</v>
          </cell>
          <cell r="D128">
            <v>162</v>
          </cell>
        </row>
        <row r="129">
          <cell r="C129" t="str">
            <v>MALKANGIRI</v>
          </cell>
          <cell r="D129">
            <v>210</v>
          </cell>
        </row>
        <row r="130">
          <cell r="C130"/>
          <cell r="D130"/>
        </row>
        <row r="131">
          <cell r="C131"/>
          <cell r="D131"/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9"/>
  <sheetViews>
    <sheetView tabSelected="1" workbookViewId="0">
      <selection activeCell="V3" sqref="V3"/>
    </sheetView>
  </sheetViews>
  <sheetFormatPr defaultRowHeight="15"/>
  <cols>
    <col min="1" max="1" width="4.42578125" style="1" customWidth="1"/>
    <col min="2" max="2" width="10.7109375" style="1" bestFit="1" customWidth="1"/>
    <col min="3" max="3" width="8.28515625" style="1" customWidth="1"/>
    <col min="4" max="4" width="6.7109375" style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9" width="6.5703125" style="2" bestFit="1" customWidth="1"/>
    <col min="10" max="11" width="7.5703125" style="2" bestFit="1" customWidth="1"/>
    <col min="12" max="12" width="6.5703125" style="2" customWidth="1"/>
    <col min="13" max="13" width="6.42578125" style="1" customWidth="1"/>
    <col min="14" max="14" width="8.140625" style="1" customWidth="1"/>
    <col min="15" max="15" width="8.5703125" style="1" bestFit="1" customWidth="1"/>
    <col min="16" max="16" width="10.42578125" style="1" bestFit="1" customWidth="1"/>
    <col min="17" max="17" width="34" style="1" bestFit="1" customWidth="1"/>
    <col min="18" max="16384" width="9.140625" style="1"/>
  </cols>
  <sheetData>
    <row r="1" spans="1:17" ht="86.25" customHeight="1">
      <c r="A1" s="11"/>
      <c r="B1" s="11"/>
      <c r="C1" s="11"/>
      <c r="D1" s="11"/>
      <c r="E1" s="11"/>
      <c r="F1" s="11"/>
      <c r="G1" s="11"/>
      <c r="H1" s="11"/>
      <c r="I1" s="18"/>
      <c r="J1" s="19"/>
      <c r="K1" s="19"/>
      <c r="L1" s="20"/>
      <c r="M1" s="13" t="s">
        <v>24</v>
      </c>
      <c r="N1" s="14"/>
      <c r="O1" s="14"/>
      <c r="P1" s="14"/>
    </row>
    <row r="2" spans="1:17" s="10" customFormat="1" ht="85.5" customHeight="1">
      <c r="A2" s="15" t="s">
        <v>113</v>
      </c>
      <c r="B2" s="16"/>
      <c r="C2" s="16"/>
      <c r="D2" s="16"/>
      <c r="E2" s="16"/>
      <c r="F2" s="16"/>
      <c r="G2" s="16"/>
      <c r="H2" s="17"/>
      <c r="I2" s="36"/>
      <c r="J2" s="37"/>
      <c r="K2" s="37"/>
      <c r="L2" s="38"/>
      <c r="M2" s="13" t="s">
        <v>114</v>
      </c>
      <c r="N2" s="13"/>
      <c r="O2" s="13"/>
      <c r="P2" s="13"/>
      <c r="Q2" s="39"/>
    </row>
    <row r="3" spans="1:17" s="10" customFormat="1" ht="45">
      <c r="A3" s="3" t="s">
        <v>1</v>
      </c>
      <c r="B3" s="3" t="s">
        <v>2</v>
      </c>
      <c r="C3" s="3" t="s">
        <v>3</v>
      </c>
      <c r="D3" s="4" t="s">
        <v>4</v>
      </c>
      <c r="E3" s="5" t="s">
        <v>19</v>
      </c>
      <c r="F3" s="3" t="s">
        <v>5</v>
      </c>
      <c r="G3" s="3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6" t="s">
        <v>12</v>
      </c>
      <c r="N3" s="8" t="s">
        <v>13</v>
      </c>
      <c r="O3" s="6" t="s">
        <v>14</v>
      </c>
      <c r="P3" s="24" t="s">
        <v>26</v>
      </c>
      <c r="Q3" s="5" t="s">
        <v>15</v>
      </c>
    </row>
    <row r="4" spans="1:17" s="10" customFormat="1" ht="15.95" customHeight="1">
      <c r="A4" s="25">
        <v>1</v>
      </c>
      <c r="B4" s="26" t="s">
        <v>36</v>
      </c>
      <c r="C4" s="26" t="s">
        <v>37</v>
      </c>
      <c r="D4" s="26" t="s">
        <v>38</v>
      </c>
      <c r="E4" s="27" t="s">
        <v>20</v>
      </c>
      <c r="F4" s="26" t="s">
        <v>39</v>
      </c>
      <c r="G4" s="26">
        <v>1</v>
      </c>
      <c r="H4" s="28">
        <f>VLOOKUP(F4,'[1]SAFARI SALES'!$C$3:$D$142,2,FALSE)</f>
        <v>92</v>
      </c>
      <c r="I4" s="28">
        <f t="shared" ref="I4:I35" si="0">G4*3</f>
        <v>3</v>
      </c>
      <c r="J4" s="28">
        <f t="shared" ref="J4:J13" si="1">G4*40</f>
        <v>40</v>
      </c>
      <c r="K4" s="28">
        <f t="shared" ref="K4:K13" si="2">G4*30</f>
        <v>30</v>
      </c>
      <c r="L4" s="28">
        <v>25</v>
      </c>
      <c r="M4" s="28">
        <v>25</v>
      </c>
      <c r="N4" s="28">
        <v>300</v>
      </c>
      <c r="O4" s="28">
        <f t="shared" ref="O4:O35" si="3">G4*H4+I4+J4+K4+L4+M4+N4</f>
        <v>515</v>
      </c>
      <c r="P4" s="29"/>
      <c r="Q4" s="30" t="s">
        <v>33</v>
      </c>
    </row>
    <row r="5" spans="1:17" s="10" customFormat="1" ht="15.95" customHeight="1">
      <c r="A5" s="25">
        <f>A4+1</f>
        <v>2</v>
      </c>
      <c r="B5" s="26" t="s">
        <v>36</v>
      </c>
      <c r="C5" s="26" t="s">
        <v>40</v>
      </c>
      <c r="D5" s="26" t="s">
        <v>41</v>
      </c>
      <c r="E5" s="27" t="s">
        <v>20</v>
      </c>
      <c r="F5" s="26" t="s">
        <v>29</v>
      </c>
      <c r="G5" s="26">
        <v>8</v>
      </c>
      <c r="H5" s="28">
        <f>VLOOKUP(F5,'[1]SAFARI SALES'!$C$3:$D$142,2,FALSE)</f>
        <v>106</v>
      </c>
      <c r="I5" s="28">
        <f t="shared" si="0"/>
        <v>24</v>
      </c>
      <c r="J5" s="28">
        <f t="shared" si="1"/>
        <v>320</v>
      </c>
      <c r="K5" s="28">
        <f t="shared" si="2"/>
        <v>240</v>
      </c>
      <c r="L5" s="28">
        <v>25</v>
      </c>
      <c r="M5" s="28">
        <v>25</v>
      </c>
      <c r="N5" s="28">
        <v>300</v>
      </c>
      <c r="O5" s="28">
        <f t="shared" si="3"/>
        <v>1782</v>
      </c>
      <c r="P5" s="29"/>
      <c r="Q5" s="30" t="s">
        <v>33</v>
      </c>
    </row>
    <row r="6" spans="1:17" s="10" customFormat="1" ht="15.95" customHeight="1">
      <c r="A6" s="25">
        <f t="shared" ref="A6:A35" si="4">A5+1</f>
        <v>3</v>
      </c>
      <c r="B6" s="26" t="s">
        <v>36</v>
      </c>
      <c r="C6" s="26" t="s">
        <v>42</v>
      </c>
      <c r="D6" s="26" t="s">
        <v>43</v>
      </c>
      <c r="E6" s="27" t="s">
        <v>20</v>
      </c>
      <c r="F6" s="26" t="s">
        <v>28</v>
      </c>
      <c r="G6" s="26">
        <v>1</v>
      </c>
      <c r="H6" s="28">
        <f>VLOOKUP(F6,'[1]SAFARI SALES'!$C$3:$D$142,2,FALSE)</f>
        <v>106</v>
      </c>
      <c r="I6" s="28">
        <f t="shared" si="0"/>
        <v>3</v>
      </c>
      <c r="J6" s="28">
        <f t="shared" si="1"/>
        <v>40</v>
      </c>
      <c r="K6" s="28">
        <f t="shared" si="2"/>
        <v>30</v>
      </c>
      <c r="L6" s="28">
        <v>25</v>
      </c>
      <c r="M6" s="28">
        <v>25</v>
      </c>
      <c r="N6" s="28">
        <v>300</v>
      </c>
      <c r="O6" s="28">
        <f t="shared" si="3"/>
        <v>529</v>
      </c>
      <c r="P6" s="29"/>
      <c r="Q6" s="30" t="s">
        <v>33</v>
      </c>
    </row>
    <row r="7" spans="1:17" s="10" customFormat="1" ht="15.95" customHeight="1">
      <c r="A7" s="25">
        <f t="shared" si="4"/>
        <v>4</v>
      </c>
      <c r="B7" s="26" t="s">
        <v>36</v>
      </c>
      <c r="C7" s="26" t="s">
        <v>44</v>
      </c>
      <c r="D7" s="26" t="s">
        <v>45</v>
      </c>
      <c r="E7" s="27" t="s">
        <v>20</v>
      </c>
      <c r="F7" s="26" t="s">
        <v>22</v>
      </c>
      <c r="G7" s="26">
        <v>2</v>
      </c>
      <c r="H7" s="28">
        <f>VLOOKUP(F7,'[1]SAFARI SALES'!$C$3:$D$142,2,FALSE)</f>
        <v>106</v>
      </c>
      <c r="I7" s="28">
        <f t="shared" si="0"/>
        <v>6</v>
      </c>
      <c r="J7" s="28">
        <f t="shared" si="1"/>
        <v>80</v>
      </c>
      <c r="K7" s="28">
        <f t="shared" si="2"/>
        <v>60</v>
      </c>
      <c r="L7" s="28">
        <v>25</v>
      </c>
      <c r="M7" s="28">
        <v>25</v>
      </c>
      <c r="N7" s="28">
        <v>0</v>
      </c>
      <c r="O7" s="28">
        <f t="shared" si="3"/>
        <v>408</v>
      </c>
      <c r="P7" s="29"/>
      <c r="Q7" s="26" t="s">
        <v>23</v>
      </c>
    </row>
    <row r="8" spans="1:17" s="10" customFormat="1" ht="15.95" customHeight="1">
      <c r="A8" s="25">
        <f t="shared" si="4"/>
        <v>5</v>
      </c>
      <c r="B8" s="26" t="s">
        <v>36</v>
      </c>
      <c r="C8" s="26" t="s">
        <v>46</v>
      </c>
      <c r="D8" s="26" t="s">
        <v>47</v>
      </c>
      <c r="E8" s="27" t="s">
        <v>20</v>
      </c>
      <c r="F8" s="26" t="s">
        <v>18</v>
      </c>
      <c r="G8" s="26">
        <v>7</v>
      </c>
      <c r="H8" s="28">
        <f>VLOOKUP(F8,'[1]SAFARI SALES'!$C$3:$D$142,2,FALSE)</f>
        <v>79</v>
      </c>
      <c r="I8" s="28">
        <f t="shared" si="0"/>
        <v>21</v>
      </c>
      <c r="J8" s="28">
        <f t="shared" si="1"/>
        <v>280</v>
      </c>
      <c r="K8" s="28">
        <f t="shared" si="2"/>
        <v>210</v>
      </c>
      <c r="L8" s="28">
        <v>25</v>
      </c>
      <c r="M8" s="28">
        <v>25</v>
      </c>
      <c r="N8" s="28">
        <v>0</v>
      </c>
      <c r="O8" s="28">
        <f t="shared" si="3"/>
        <v>1114</v>
      </c>
      <c r="P8" s="29"/>
      <c r="Q8" s="30" t="s">
        <v>33</v>
      </c>
    </row>
    <row r="9" spans="1:17" s="10" customFormat="1" ht="15.95" customHeight="1">
      <c r="A9" s="25">
        <f t="shared" si="4"/>
        <v>6</v>
      </c>
      <c r="B9" s="26" t="s">
        <v>36</v>
      </c>
      <c r="C9" s="26" t="s">
        <v>48</v>
      </c>
      <c r="D9" s="26" t="s">
        <v>49</v>
      </c>
      <c r="E9" s="27" t="s">
        <v>20</v>
      </c>
      <c r="F9" s="26" t="s">
        <v>17</v>
      </c>
      <c r="G9" s="26">
        <v>1</v>
      </c>
      <c r="H9" s="28">
        <f>VLOOKUP(F9,'[1]SAFARI SALES'!$C$3:$D$142,2,FALSE)</f>
        <v>92</v>
      </c>
      <c r="I9" s="28">
        <f t="shared" si="0"/>
        <v>3</v>
      </c>
      <c r="J9" s="28">
        <f t="shared" si="1"/>
        <v>40</v>
      </c>
      <c r="K9" s="28">
        <f t="shared" si="2"/>
        <v>30</v>
      </c>
      <c r="L9" s="28">
        <v>25</v>
      </c>
      <c r="M9" s="28">
        <v>25</v>
      </c>
      <c r="N9" s="28">
        <v>300</v>
      </c>
      <c r="O9" s="28">
        <f t="shared" si="3"/>
        <v>515</v>
      </c>
      <c r="P9" s="29"/>
      <c r="Q9" s="30" t="s">
        <v>33</v>
      </c>
    </row>
    <row r="10" spans="1:17" s="10" customFormat="1" ht="15.95" customHeight="1">
      <c r="A10" s="25">
        <f t="shared" si="4"/>
        <v>7</v>
      </c>
      <c r="B10" s="26" t="s">
        <v>36</v>
      </c>
      <c r="C10" s="26" t="s">
        <v>50</v>
      </c>
      <c r="D10" s="26" t="s">
        <v>51</v>
      </c>
      <c r="E10" s="27" t="s">
        <v>20</v>
      </c>
      <c r="F10" s="26" t="s">
        <v>16</v>
      </c>
      <c r="G10" s="26">
        <v>1</v>
      </c>
      <c r="H10" s="28">
        <f>VLOOKUP(F10,'[1]SAFARI SALES'!$C$3:$D$142,2,FALSE)</f>
        <v>106</v>
      </c>
      <c r="I10" s="28">
        <f t="shared" si="0"/>
        <v>3</v>
      </c>
      <c r="J10" s="28">
        <f t="shared" si="1"/>
        <v>40</v>
      </c>
      <c r="K10" s="28">
        <f t="shared" si="2"/>
        <v>30</v>
      </c>
      <c r="L10" s="28">
        <v>25</v>
      </c>
      <c r="M10" s="28">
        <v>25</v>
      </c>
      <c r="N10" s="28">
        <v>300</v>
      </c>
      <c r="O10" s="28">
        <f t="shared" si="3"/>
        <v>529</v>
      </c>
      <c r="P10" s="29"/>
      <c r="Q10" s="30" t="s">
        <v>33</v>
      </c>
    </row>
    <row r="11" spans="1:17" s="10" customFormat="1" ht="15.95" customHeight="1">
      <c r="A11" s="25">
        <f t="shared" si="4"/>
        <v>8</v>
      </c>
      <c r="B11" s="26" t="s">
        <v>36</v>
      </c>
      <c r="C11" s="26" t="s">
        <v>52</v>
      </c>
      <c r="D11" s="26" t="s">
        <v>53</v>
      </c>
      <c r="E11" s="27" t="s">
        <v>20</v>
      </c>
      <c r="F11" s="26" t="s">
        <v>30</v>
      </c>
      <c r="G11" s="26">
        <v>2</v>
      </c>
      <c r="H11" s="28">
        <f>VLOOKUP(F11,'[1]SAFARI SALES'!$C$3:$D$142,2,FALSE)</f>
        <v>106</v>
      </c>
      <c r="I11" s="28">
        <f t="shared" si="0"/>
        <v>6</v>
      </c>
      <c r="J11" s="28">
        <f t="shared" si="1"/>
        <v>80</v>
      </c>
      <c r="K11" s="28">
        <f t="shared" si="2"/>
        <v>60</v>
      </c>
      <c r="L11" s="28">
        <v>25</v>
      </c>
      <c r="M11" s="28">
        <v>25</v>
      </c>
      <c r="N11" s="28">
        <v>300</v>
      </c>
      <c r="O11" s="28">
        <f t="shared" si="3"/>
        <v>708</v>
      </c>
      <c r="P11" s="29"/>
      <c r="Q11" s="30" t="s">
        <v>33</v>
      </c>
    </row>
    <row r="12" spans="1:17" s="10" customFormat="1" ht="15.95" customHeight="1">
      <c r="A12" s="25">
        <f t="shared" si="4"/>
        <v>9</v>
      </c>
      <c r="B12" s="26" t="s">
        <v>36</v>
      </c>
      <c r="C12" s="26" t="s">
        <v>54</v>
      </c>
      <c r="D12" s="26" t="s">
        <v>55</v>
      </c>
      <c r="E12" s="27" t="s">
        <v>20</v>
      </c>
      <c r="F12" s="30" t="s">
        <v>21</v>
      </c>
      <c r="G12" s="26">
        <v>4</v>
      </c>
      <c r="H12" s="28">
        <f>VLOOKUP(F12,'[1]SAFARI SALES'!$C$3:$D$142,2,FALSE)</f>
        <v>40</v>
      </c>
      <c r="I12" s="28">
        <f t="shared" si="0"/>
        <v>12</v>
      </c>
      <c r="J12" s="28">
        <f t="shared" si="1"/>
        <v>160</v>
      </c>
      <c r="K12" s="28">
        <f t="shared" si="2"/>
        <v>120</v>
      </c>
      <c r="L12" s="28">
        <v>25</v>
      </c>
      <c r="M12" s="28">
        <v>25</v>
      </c>
      <c r="N12" s="28">
        <v>0</v>
      </c>
      <c r="O12" s="28">
        <f t="shared" si="3"/>
        <v>502</v>
      </c>
      <c r="P12" s="29"/>
      <c r="Q12" s="30" t="s">
        <v>33</v>
      </c>
    </row>
    <row r="13" spans="1:17" s="10" customFormat="1" ht="15.95" customHeight="1">
      <c r="A13" s="25">
        <f t="shared" si="4"/>
        <v>10</v>
      </c>
      <c r="B13" s="26" t="s">
        <v>36</v>
      </c>
      <c r="C13" s="26" t="s">
        <v>56</v>
      </c>
      <c r="D13" s="26" t="s">
        <v>57</v>
      </c>
      <c r="E13" s="27" t="s">
        <v>20</v>
      </c>
      <c r="F13" s="26" t="s">
        <v>22</v>
      </c>
      <c r="G13" s="26">
        <v>2</v>
      </c>
      <c r="H13" s="28">
        <f>VLOOKUP(F13,'[1]SAFARI SALES'!$C$3:$D$142,2,FALSE)</f>
        <v>106</v>
      </c>
      <c r="I13" s="28">
        <f t="shared" si="0"/>
        <v>6</v>
      </c>
      <c r="J13" s="28">
        <f t="shared" si="1"/>
        <v>80</v>
      </c>
      <c r="K13" s="28">
        <f t="shared" si="2"/>
        <v>60</v>
      </c>
      <c r="L13" s="28">
        <v>25</v>
      </c>
      <c r="M13" s="28">
        <v>25</v>
      </c>
      <c r="N13" s="28">
        <v>300</v>
      </c>
      <c r="O13" s="28">
        <f t="shared" si="3"/>
        <v>708</v>
      </c>
      <c r="P13" s="29"/>
      <c r="Q13" s="30" t="s">
        <v>33</v>
      </c>
    </row>
    <row r="14" spans="1:17" s="10" customFormat="1" ht="15.95" customHeight="1">
      <c r="A14" s="25">
        <f t="shared" si="4"/>
        <v>11</v>
      </c>
      <c r="B14" s="26" t="s">
        <v>58</v>
      </c>
      <c r="C14" s="30" t="s">
        <v>59</v>
      </c>
      <c r="D14" s="26" t="s">
        <v>34</v>
      </c>
      <c r="E14" s="31" t="s">
        <v>60</v>
      </c>
      <c r="F14" s="30" t="s">
        <v>21</v>
      </c>
      <c r="G14" s="26">
        <v>13</v>
      </c>
      <c r="H14" s="28">
        <v>106</v>
      </c>
      <c r="I14" s="28">
        <f t="shared" si="0"/>
        <v>39</v>
      </c>
      <c r="J14" s="28">
        <v>0</v>
      </c>
      <c r="K14" s="28">
        <v>0</v>
      </c>
      <c r="L14" s="28">
        <v>0</v>
      </c>
      <c r="M14" s="28">
        <v>25</v>
      </c>
      <c r="N14" s="28">
        <v>0</v>
      </c>
      <c r="O14" s="28">
        <f t="shared" si="3"/>
        <v>1442</v>
      </c>
      <c r="P14" s="29" t="s">
        <v>27</v>
      </c>
      <c r="Q14" s="26" t="s">
        <v>23</v>
      </c>
    </row>
    <row r="15" spans="1:17" s="10" customFormat="1" ht="15.95" customHeight="1">
      <c r="A15" s="25">
        <f t="shared" si="4"/>
        <v>12</v>
      </c>
      <c r="B15" s="26" t="s">
        <v>58</v>
      </c>
      <c r="C15" s="26" t="s">
        <v>61</v>
      </c>
      <c r="D15" s="26" t="s">
        <v>62</v>
      </c>
      <c r="E15" s="27" t="s">
        <v>20</v>
      </c>
      <c r="F15" s="26" t="s">
        <v>31</v>
      </c>
      <c r="G15" s="26">
        <v>11</v>
      </c>
      <c r="H15" s="28">
        <f>VLOOKUP(F15,'[1]SAFARI SALES'!$C$3:$D$142,2,FALSE)</f>
        <v>106</v>
      </c>
      <c r="I15" s="28">
        <f t="shared" si="0"/>
        <v>33</v>
      </c>
      <c r="J15" s="28">
        <f>G15*40</f>
        <v>440</v>
      </c>
      <c r="K15" s="28">
        <f>G15*30</f>
        <v>330</v>
      </c>
      <c r="L15" s="28">
        <v>25</v>
      </c>
      <c r="M15" s="28">
        <v>25</v>
      </c>
      <c r="N15" s="28">
        <v>300</v>
      </c>
      <c r="O15" s="28">
        <f t="shared" si="3"/>
        <v>2319</v>
      </c>
      <c r="P15" s="29"/>
      <c r="Q15" s="30" t="s">
        <v>35</v>
      </c>
    </row>
    <row r="16" spans="1:17" s="10" customFormat="1" ht="15.95" customHeight="1">
      <c r="A16" s="25">
        <f t="shared" si="4"/>
        <v>13</v>
      </c>
      <c r="B16" s="26" t="s">
        <v>58</v>
      </c>
      <c r="C16" s="26" t="s">
        <v>63</v>
      </c>
      <c r="D16" s="26" t="s">
        <v>64</v>
      </c>
      <c r="E16" s="27" t="s">
        <v>20</v>
      </c>
      <c r="F16" s="26" t="s">
        <v>65</v>
      </c>
      <c r="G16" s="26">
        <v>12</v>
      </c>
      <c r="H16" s="28">
        <f>VLOOKUP(F16,'[1]SAFARI SALES'!$C$3:$D$142,2,FALSE)</f>
        <v>97</v>
      </c>
      <c r="I16" s="28">
        <f t="shared" si="0"/>
        <v>36</v>
      </c>
      <c r="J16" s="28">
        <f>G16*40</f>
        <v>480</v>
      </c>
      <c r="K16" s="28">
        <f>G16*30</f>
        <v>360</v>
      </c>
      <c r="L16" s="28">
        <v>25</v>
      </c>
      <c r="M16" s="28">
        <v>25</v>
      </c>
      <c r="N16" s="28">
        <v>300</v>
      </c>
      <c r="O16" s="28">
        <f t="shared" si="3"/>
        <v>2390</v>
      </c>
      <c r="P16" s="29"/>
      <c r="Q16" s="30" t="s">
        <v>35</v>
      </c>
    </row>
    <row r="17" spans="1:17" s="10" customFormat="1" ht="15.95" customHeight="1">
      <c r="A17" s="25">
        <f t="shared" si="4"/>
        <v>14</v>
      </c>
      <c r="B17" s="26" t="s">
        <v>58</v>
      </c>
      <c r="C17" s="26" t="s">
        <v>66</v>
      </c>
      <c r="D17" s="26" t="s">
        <v>67</v>
      </c>
      <c r="E17" s="27" t="s">
        <v>20</v>
      </c>
      <c r="F17" s="26" t="s">
        <v>32</v>
      </c>
      <c r="G17" s="26">
        <v>8</v>
      </c>
      <c r="H17" s="28">
        <f>VLOOKUP(F17,'[1]SAFARI SALES'!$C$3:$D$142,2,FALSE)</f>
        <v>106</v>
      </c>
      <c r="I17" s="28">
        <f t="shared" si="0"/>
        <v>24</v>
      </c>
      <c r="J17" s="28">
        <f>G17*40</f>
        <v>320</v>
      </c>
      <c r="K17" s="28">
        <f>G17*30</f>
        <v>240</v>
      </c>
      <c r="L17" s="28">
        <v>25</v>
      </c>
      <c r="M17" s="28">
        <v>25</v>
      </c>
      <c r="N17" s="28">
        <v>300</v>
      </c>
      <c r="O17" s="28">
        <f t="shared" si="3"/>
        <v>1782</v>
      </c>
      <c r="P17" s="29"/>
      <c r="Q17" s="30" t="s">
        <v>35</v>
      </c>
    </row>
    <row r="18" spans="1:17" s="10" customFormat="1" ht="15.95" customHeight="1">
      <c r="A18" s="25">
        <f t="shared" si="4"/>
        <v>15</v>
      </c>
      <c r="B18" s="26" t="s">
        <v>58</v>
      </c>
      <c r="C18" s="26" t="s">
        <v>68</v>
      </c>
      <c r="D18" s="26" t="s">
        <v>69</v>
      </c>
      <c r="E18" s="27" t="s">
        <v>20</v>
      </c>
      <c r="F18" s="26" t="s">
        <v>32</v>
      </c>
      <c r="G18" s="26">
        <v>8</v>
      </c>
      <c r="H18" s="28">
        <f>VLOOKUP(F18,'[1]SAFARI SALES'!$C$3:$D$142,2,FALSE)</f>
        <v>106</v>
      </c>
      <c r="I18" s="28">
        <f t="shared" si="0"/>
        <v>24</v>
      </c>
      <c r="J18" s="28">
        <f>G18*40</f>
        <v>320</v>
      </c>
      <c r="K18" s="28">
        <f>G18*30</f>
        <v>240</v>
      </c>
      <c r="L18" s="28">
        <v>25</v>
      </c>
      <c r="M18" s="28">
        <v>25</v>
      </c>
      <c r="N18" s="28">
        <v>300</v>
      </c>
      <c r="O18" s="28">
        <f t="shared" si="3"/>
        <v>1782</v>
      </c>
      <c r="P18" s="29"/>
      <c r="Q18" s="30" t="s">
        <v>35</v>
      </c>
    </row>
    <row r="19" spans="1:17" s="10" customFormat="1" ht="15.95" customHeight="1">
      <c r="A19" s="25">
        <f t="shared" si="4"/>
        <v>16</v>
      </c>
      <c r="B19" s="26" t="s">
        <v>70</v>
      </c>
      <c r="C19" s="26" t="s">
        <v>71</v>
      </c>
      <c r="D19" s="26"/>
      <c r="E19" s="31" t="s">
        <v>20</v>
      </c>
      <c r="F19" s="30" t="s">
        <v>21</v>
      </c>
      <c r="G19" s="26">
        <v>1</v>
      </c>
      <c r="H19" s="28">
        <f>VLOOKUP(F19,'[1]SAFARI SALES'!$C$3:$D$142,2,FALSE)</f>
        <v>40</v>
      </c>
      <c r="I19" s="28">
        <f t="shared" si="0"/>
        <v>3</v>
      </c>
      <c r="J19" s="28">
        <v>0</v>
      </c>
      <c r="K19" s="28">
        <v>0</v>
      </c>
      <c r="L19" s="28">
        <v>0</v>
      </c>
      <c r="M19" s="28">
        <v>25</v>
      </c>
      <c r="N19" s="28">
        <v>0</v>
      </c>
      <c r="O19" s="28">
        <f t="shared" si="3"/>
        <v>68</v>
      </c>
      <c r="P19" s="29" t="s">
        <v>27</v>
      </c>
      <c r="Q19" s="26" t="s">
        <v>72</v>
      </c>
    </row>
    <row r="20" spans="1:17" s="10" customFormat="1" ht="15.95" customHeight="1">
      <c r="A20" s="25">
        <f t="shared" si="4"/>
        <v>17</v>
      </c>
      <c r="B20" s="26" t="s">
        <v>73</v>
      </c>
      <c r="C20" s="26" t="s">
        <v>74</v>
      </c>
      <c r="D20" s="26" t="s">
        <v>75</v>
      </c>
      <c r="E20" s="27" t="s">
        <v>20</v>
      </c>
      <c r="F20" s="26" t="s">
        <v>18</v>
      </c>
      <c r="G20" s="26">
        <v>39</v>
      </c>
      <c r="H20" s="28">
        <f>VLOOKUP(F20,'[1]SAFARI SALES'!$C$3:$D$142,2,FALSE)</f>
        <v>79</v>
      </c>
      <c r="I20" s="28">
        <f t="shared" si="0"/>
        <v>117</v>
      </c>
      <c r="J20" s="28">
        <f t="shared" ref="J20:J35" si="5">G20*40</f>
        <v>1560</v>
      </c>
      <c r="K20" s="28">
        <f t="shared" ref="K20:K35" si="6">G20*30</f>
        <v>1170</v>
      </c>
      <c r="L20" s="28">
        <v>25</v>
      </c>
      <c r="M20" s="28">
        <v>25</v>
      </c>
      <c r="N20" s="28">
        <v>0</v>
      </c>
      <c r="O20" s="28">
        <f t="shared" si="3"/>
        <v>5978</v>
      </c>
      <c r="P20" s="29"/>
      <c r="Q20" s="26" t="s">
        <v>76</v>
      </c>
    </row>
    <row r="21" spans="1:17" s="10" customFormat="1" ht="15.95" customHeight="1">
      <c r="A21" s="25">
        <f t="shared" si="4"/>
        <v>18</v>
      </c>
      <c r="B21" s="26" t="s">
        <v>73</v>
      </c>
      <c r="C21" s="26" t="s">
        <v>77</v>
      </c>
      <c r="D21" s="26" t="s">
        <v>78</v>
      </c>
      <c r="E21" s="27" t="s">
        <v>20</v>
      </c>
      <c r="F21" s="26" t="s">
        <v>18</v>
      </c>
      <c r="G21" s="26">
        <v>25</v>
      </c>
      <c r="H21" s="28">
        <f>VLOOKUP(F21,'[1]SAFARI SALES'!$C$3:$D$142,2,FALSE)</f>
        <v>79</v>
      </c>
      <c r="I21" s="28">
        <f t="shared" si="0"/>
        <v>75</v>
      </c>
      <c r="J21" s="28">
        <f t="shared" si="5"/>
        <v>1000</v>
      </c>
      <c r="K21" s="28">
        <f t="shared" si="6"/>
        <v>750</v>
      </c>
      <c r="L21" s="28">
        <v>25</v>
      </c>
      <c r="M21" s="28">
        <v>25</v>
      </c>
      <c r="N21" s="28">
        <v>0</v>
      </c>
      <c r="O21" s="28">
        <f t="shared" si="3"/>
        <v>3850</v>
      </c>
      <c r="P21" s="29"/>
      <c r="Q21" s="26" t="s">
        <v>76</v>
      </c>
    </row>
    <row r="22" spans="1:17" s="10" customFormat="1" ht="15.95" customHeight="1">
      <c r="A22" s="25">
        <f t="shared" si="4"/>
        <v>19</v>
      </c>
      <c r="B22" s="26" t="s">
        <v>79</v>
      </c>
      <c r="C22" s="26" t="s">
        <v>80</v>
      </c>
      <c r="D22" s="26" t="s">
        <v>81</v>
      </c>
      <c r="E22" s="27" t="s">
        <v>20</v>
      </c>
      <c r="F22" s="26" t="s">
        <v>22</v>
      </c>
      <c r="G22" s="26">
        <v>14</v>
      </c>
      <c r="H22" s="28">
        <f>VLOOKUP(F22,'[1]SAFARI SALES'!$C$3:$D$142,2,FALSE)</f>
        <v>106</v>
      </c>
      <c r="I22" s="28">
        <f t="shared" si="0"/>
        <v>42</v>
      </c>
      <c r="J22" s="28">
        <f t="shared" si="5"/>
        <v>560</v>
      </c>
      <c r="K22" s="28">
        <f t="shared" si="6"/>
        <v>420</v>
      </c>
      <c r="L22" s="28">
        <v>25</v>
      </c>
      <c r="M22" s="28">
        <v>25</v>
      </c>
      <c r="N22" s="28">
        <v>300</v>
      </c>
      <c r="O22" s="28">
        <f t="shared" si="3"/>
        <v>2856</v>
      </c>
      <c r="P22" s="29"/>
      <c r="Q22" s="30" t="s">
        <v>35</v>
      </c>
    </row>
    <row r="23" spans="1:17" s="10" customFormat="1" ht="15.95" customHeight="1">
      <c r="A23" s="25">
        <f t="shared" si="4"/>
        <v>20</v>
      </c>
      <c r="B23" s="26" t="s">
        <v>79</v>
      </c>
      <c r="C23" s="26" t="s">
        <v>82</v>
      </c>
      <c r="D23" s="26" t="s">
        <v>83</v>
      </c>
      <c r="E23" s="27" t="s">
        <v>20</v>
      </c>
      <c r="F23" s="26" t="s">
        <v>22</v>
      </c>
      <c r="G23" s="26">
        <v>8</v>
      </c>
      <c r="H23" s="28">
        <f>VLOOKUP(F23,'[1]SAFARI SALES'!$C$3:$D$142,2,FALSE)</f>
        <v>106</v>
      </c>
      <c r="I23" s="28">
        <f t="shared" si="0"/>
        <v>24</v>
      </c>
      <c r="J23" s="28">
        <f t="shared" si="5"/>
        <v>320</v>
      </c>
      <c r="K23" s="28">
        <f t="shared" si="6"/>
        <v>240</v>
      </c>
      <c r="L23" s="28">
        <v>25</v>
      </c>
      <c r="M23" s="28">
        <v>25</v>
      </c>
      <c r="N23" s="28">
        <v>0</v>
      </c>
      <c r="O23" s="28">
        <f t="shared" si="3"/>
        <v>1482</v>
      </c>
      <c r="P23" s="29"/>
      <c r="Q23" s="26" t="s">
        <v>23</v>
      </c>
    </row>
    <row r="24" spans="1:17" s="10" customFormat="1" ht="15.95" customHeight="1">
      <c r="A24" s="25">
        <f t="shared" si="4"/>
        <v>21</v>
      </c>
      <c r="B24" s="26" t="s">
        <v>79</v>
      </c>
      <c r="C24" s="26" t="s">
        <v>84</v>
      </c>
      <c r="D24" s="26" t="s">
        <v>85</v>
      </c>
      <c r="E24" s="27" t="s">
        <v>20</v>
      </c>
      <c r="F24" s="26" t="s">
        <v>22</v>
      </c>
      <c r="G24" s="26">
        <v>13</v>
      </c>
      <c r="H24" s="28">
        <f>VLOOKUP(F24,'[1]SAFARI SALES'!$C$3:$D$142,2,FALSE)</f>
        <v>106</v>
      </c>
      <c r="I24" s="28">
        <f t="shared" si="0"/>
        <v>39</v>
      </c>
      <c r="J24" s="28">
        <f t="shared" si="5"/>
        <v>520</v>
      </c>
      <c r="K24" s="28">
        <f t="shared" si="6"/>
        <v>390</v>
      </c>
      <c r="L24" s="28">
        <v>25</v>
      </c>
      <c r="M24" s="28">
        <v>25</v>
      </c>
      <c r="N24" s="28">
        <v>0</v>
      </c>
      <c r="O24" s="28">
        <f t="shared" si="3"/>
        <v>2377</v>
      </c>
      <c r="P24" s="29"/>
      <c r="Q24" s="26" t="s">
        <v>23</v>
      </c>
    </row>
    <row r="25" spans="1:17" s="10" customFormat="1" ht="15.95" customHeight="1">
      <c r="A25" s="25">
        <f t="shared" si="4"/>
        <v>22</v>
      </c>
      <c r="B25" s="26" t="s">
        <v>79</v>
      </c>
      <c r="C25" s="26" t="s">
        <v>86</v>
      </c>
      <c r="D25" s="26" t="s">
        <v>87</v>
      </c>
      <c r="E25" s="27" t="s">
        <v>20</v>
      </c>
      <c r="F25" s="26" t="s">
        <v>22</v>
      </c>
      <c r="G25" s="26">
        <v>8</v>
      </c>
      <c r="H25" s="28">
        <f>VLOOKUP(F25,'[1]SAFARI SALES'!$C$3:$D$142,2,FALSE)</f>
        <v>106</v>
      </c>
      <c r="I25" s="28">
        <f t="shared" si="0"/>
        <v>24</v>
      </c>
      <c r="J25" s="28">
        <f t="shared" si="5"/>
        <v>320</v>
      </c>
      <c r="K25" s="28">
        <f t="shared" si="6"/>
        <v>240</v>
      </c>
      <c r="L25" s="28">
        <v>25</v>
      </c>
      <c r="M25" s="28">
        <v>25</v>
      </c>
      <c r="N25" s="28">
        <v>0</v>
      </c>
      <c r="O25" s="28">
        <f t="shared" si="3"/>
        <v>1482</v>
      </c>
      <c r="P25" s="29"/>
      <c r="Q25" s="26" t="s">
        <v>23</v>
      </c>
    </row>
    <row r="26" spans="1:17" s="10" customFormat="1" ht="15.95" customHeight="1">
      <c r="A26" s="25">
        <f t="shared" si="4"/>
        <v>23</v>
      </c>
      <c r="B26" s="26" t="s">
        <v>79</v>
      </c>
      <c r="C26" s="26" t="s">
        <v>88</v>
      </c>
      <c r="D26" s="26" t="s">
        <v>89</v>
      </c>
      <c r="E26" s="27" t="s">
        <v>20</v>
      </c>
      <c r="F26" s="26" t="s">
        <v>22</v>
      </c>
      <c r="G26" s="26">
        <v>15</v>
      </c>
      <c r="H26" s="28">
        <f>VLOOKUP(F26,'[1]SAFARI SALES'!$C$3:$D$142,2,FALSE)</f>
        <v>106</v>
      </c>
      <c r="I26" s="28">
        <f t="shared" si="0"/>
        <v>45</v>
      </c>
      <c r="J26" s="28">
        <f t="shared" si="5"/>
        <v>600</v>
      </c>
      <c r="K26" s="28">
        <f t="shared" si="6"/>
        <v>450</v>
      </c>
      <c r="L26" s="28">
        <v>25</v>
      </c>
      <c r="M26" s="28">
        <v>25</v>
      </c>
      <c r="N26" s="28">
        <v>0</v>
      </c>
      <c r="O26" s="28">
        <f t="shared" si="3"/>
        <v>2735</v>
      </c>
      <c r="P26" s="29"/>
      <c r="Q26" s="26" t="s">
        <v>23</v>
      </c>
    </row>
    <row r="27" spans="1:17" s="10" customFormat="1" ht="15.95" customHeight="1">
      <c r="A27" s="25">
        <f t="shared" si="4"/>
        <v>24</v>
      </c>
      <c r="B27" s="26" t="s">
        <v>79</v>
      </c>
      <c r="C27" s="26" t="s">
        <v>90</v>
      </c>
      <c r="D27" s="26" t="s">
        <v>91</v>
      </c>
      <c r="E27" s="27" t="s">
        <v>20</v>
      </c>
      <c r="F27" s="26" t="s">
        <v>29</v>
      </c>
      <c r="G27" s="26">
        <v>12</v>
      </c>
      <c r="H27" s="28">
        <f>VLOOKUP(F27,'[1]SAFARI SALES'!$C$3:$D$142,2,FALSE)</f>
        <v>106</v>
      </c>
      <c r="I27" s="28">
        <f t="shared" si="0"/>
        <v>36</v>
      </c>
      <c r="J27" s="28">
        <f t="shared" si="5"/>
        <v>480</v>
      </c>
      <c r="K27" s="28">
        <f t="shared" si="6"/>
        <v>360</v>
      </c>
      <c r="L27" s="28">
        <v>25</v>
      </c>
      <c r="M27" s="28">
        <v>25</v>
      </c>
      <c r="N27" s="28">
        <v>300</v>
      </c>
      <c r="O27" s="28">
        <f t="shared" si="3"/>
        <v>2498</v>
      </c>
      <c r="P27" s="29"/>
      <c r="Q27" s="30" t="s">
        <v>35</v>
      </c>
    </row>
    <row r="28" spans="1:17" s="10" customFormat="1" ht="15.95" customHeight="1">
      <c r="A28" s="25">
        <f t="shared" si="4"/>
        <v>25</v>
      </c>
      <c r="B28" s="26" t="s">
        <v>79</v>
      </c>
      <c r="C28" s="26" t="s">
        <v>92</v>
      </c>
      <c r="D28" s="26" t="s">
        <v>93</v>
      </c>
      <c r="E28" s="27" t="s">
        <v>20</v>
      </c>
      <c r="F28" s="26" t="s">
        <v>65</v>
      </c>
      <c r="G28" s="26">
        <v>15</v>
      </c>
      <c r="H28" s="28">
        <f>VLOOKUP(F28,'[1]SAFARI SALES'!$C$3:$D$142,2,FALSE)</f>
        <v>97</v>
      </c>
      <c r="I28" s="28">
        <f t="shared" si="0"/>
        <v>45</v>
      </c>
      <c r="J28" s="28">
        <f t="shared" si="5"/>
        <v>600</v>
      </c>
      <c r="K28" s="28">
        <f t="shared" si="6"/>
        <v>450</v>
      </c>
      <c r="L28" s="28">
        <v>25</v>
      </c>
      <c r="M28" s="28">
        <v>25</v>
      </c>
      <c r="N28" s="28">
        <v>300</v>
      </c>
      <c r="O28" s="28">
        <f t="shared" si="3"/>
        <v>2900</v>
      </c>
      <c r="P28" s="29"/>
      <c r="Q28" s="30" t="s">
        <v>35</v>
      </c>
    </row>
    <row r="29" spans="1:17" s="10" customFormat="1" ht="15.95" customHeight="1">
      <c r="A29" s="25">
        <f t="shared" si="4"/>
        <v>26</v>
      </c>
      <c r="B29" s="26" t="s">
        <v>79</v>
      </c>
      <c r="C29" s="26" t="s">
        <v>94</v>
      </c>
      <c r="D29" s="26" t="s">
        <v>95</v>
      </c>
      <c r="E29" s="27" t="s">
        <v>20</v>
      </c>
      <c r="F29" s="26" t="s">
        <v>32</v>
      </c>
      <c r="G29" s="26">
        <v>10</v>
      </c>
      <c r="H29" s="28">
        <f>VLOOKUP(F29,'[1]SAFARI SALES'!$C$3:$D$142,2,FALSE)</f>
        <v>106</v>
      </c>
      <c r="I29" s="28">
        <f t="shared" si="0"/>
        <v>30</v>
      </c>
      <c r="J29" s="28">
        <f t="shared" si="5"/>
        <v>400</v>
      </c>
      <c r="K29" s="28">
        <f t="shared" si="6"/>
        <v>300</v>
      </c>
      <c r="L29" s="28">
        <v>25</v>
      </c>
      <c r="M29" s="28">
        <v>25</v>
      </c>
      <c r="N29" s="28">
        <v>300</v>
      </c>
      <c r="O29" s="28">
        <f t="shared" si="3"/>
        <v>2140</v>
      </c>
      <c r="P29" s="29"/>
      <c r="Q29" s="30" t="s">
        <v>35</v>
      </c>
    </row>
    <row r="30" spans="1:17" s="10" customFormat="1" ht="15.95" customHeight="1">
      <c r="A30" s="25">
        <f t="shared" si="4"/>
        <v>27</v>
      </c>
      <c r="B30" s="26" t="s">
        <v>79</v>
      </c>
      <c r="C30" s="26" t="s">
        <v>96</v>
      </c>
      <c r="D30" s="26" t="s">
        <v>97</v>
      </c>
      <c r="E30" s="27" t="s">
        <v>20</v>
      </c>
      <c r="F30" s="26" t="s">
        <v>32</v>
      </c>
      <c r="G30" s="26">
        <v>11</v>
      </c>
      <c r="H30" s="28">
        <f>VLOOKUP(F30,'[1]SAFARI SALES'!$C$3:$D$142,2,FALSE)</f>
        <v>106</v>
      </c>
      <c r="I30" s="28">
        <f t="shared" si="0"/>
        <v>33</v>
      </c>
      <c r="J30" s="28">
        <f t="shared" si="5"/>
        <v>440</v>
      </c>
      <c r="K30" s="28">
        <f t="shared" si="6"/>
        <v>330</v>
      </c>
      <c r="L30" s="28">
        <v>25</v>
      </c>
      <c r="M30" s="28">
        <v>25</v>
      </c>
      <c r="N30" s="28">
        <v>300</v>
      </c>
      <c r="O30" s="28">
        <f t="shared" si="3"/>
        <v>2319</v>
      </c>
      <c r="P30" s="29"/>
      <c r="Q30" s="30" t="s">
        <v>35</v>
      </c>
    </row>
    <row r="31" spans="1:17" s="10" customFormat="1" ht="15.95" customHeight="1">
      <c r="A31" s="25">
        <f t="shared" si="4"/>
        <v>28</v>
      </c>
      <c r="B31" s="26" t="s">
        <v>79</v>
      </c>
      <c r="C31" s="26" t="s">
        <v>98</v>
      </c>
      <c r="D31" s="26" t="s">
        <v>99</v>
      </c>
      <c r="E31" s="27" t="s">
        <v>20</v>
      </c>
      <c r="F31" s="26" t="s">
        <v>22</v>
      </c>
      <c r="G31" s="26">
        <v>9</v>
      </c>
      <c r="H31" s="28">
        <f>VLOOKUP(F31,'[1]SAFARI SALES'!$C$3:$D$142,2,FALSE)</f>
        <v>106</v>
      </c>
      <c r="I31" s="28">
        <f t="shared" si="0"/>
        <v>27</v>
      </c>
      <c r="J31" s="28">
        <f t="shared" si="5"/>
        <v>360</v>
      </c>
      <c r="K31" s="28">
        <f t="shared" si="6"/>
        <v>270</v>
      </c>
      <c r="L31" s="28">
        <v>25</v>
      </c>
      <c r="M31" s="28">
        <v>25</v>
      </c>
      <c r="N31" s="28">
        <v>0</v>
      </c>
      <c r="O31" s="28">
        <f t="shared" si="3"/>
        <v>1661</v>
      </c>
      <c r="P31" s="29"/>
      <c r="Q31" s="26" t="s">
        <v>23</v>
      </c>
    </row>
    <row r="32" spans="1:17" s="10" customFormat="1" ht="15.95" customHeight="1">
      <c r="A32" s="25">
        <f t="shared" si="4"/>
        <v>29</v>
      </c>
      <c r="B32" s="26" t="s">
        <v>79</v>
      </c>
      <c r="C32" s="26" t="s">
        <v>100</v>
      </c>
      <c r="D32" s="26" t="s">
        <v>101</v>
      </c>
      <c r="E32" s="27" t="s">
        <v>20</v>
      </c>
      <c r="F32" s="26" t="s">
        <v>22</v>
      </c>
      <c r="G32" s="26">
        <v>37</v>
      </c>
      <c r="H32" s="28">
        <f>VLOOKUP(F32,'[1]SAFARI SALES'!$C$3:$D$142,2,FALSE)</f>
        <v>106</v>
      </c>
      <c r="I32" s="28">
        <f t="shared" si="0"/>
        <v>111</v>
      </c>
      <c r="J32" s="28">
        <f t="shared" si="5"/>
        <v>1480</v>
      </c>
      <c r="K32" s="28">
        <f t="shared" si="6"/>
        <v>1110</v>
      </c>
      <c r="L32" s="28">
        <v>25</v>
      </c>
      <c r="M32" s="28">
        <v>25</v>
      </c>
      <c r="N32" s="28">
        <v>0</v>
      </c>
      <c r="O32" s="28">
        <f t="shared" si="3"/>
        <v>6673</v>
      </c>
      <c r="P32" s="29"/>
      <c r="Q32" s="26" t="s">
        <v>23</v>
      </c>
    </row>
    <row r="33" spans="1:17" s="10" customFormat="1" ht="15.95" customHeight="1">
      <c r="A33" s="25">
        <f t="shared" si="4"/>
        <v>30</v>
      </c>
      <c r="B33" s="26" t="s">
        <v>102</v>
      </c>
      <c r="C33" s="26" t="s">
        <v>103</v>
      </c>
      <c r="D33" s="26" t="s">
        <v>104</v>
      </c>
      <c r="E33" s="27" t="s">
        <v>20</v>
      </c>
      <c r="F33" s="26" t="s">
        <v>29</v>
      </c>
      <c r="G33" s="26">
        <v>25</v>
      </c>
      <c r="H33" s="28">
        <f>VLOOKUP(F33,'[1]SAFARI SALES'!$C$3:$D$142,2,FALSE)</f>
        <v>106</v>
      </c>
      <c r="I33" s="28">
        <f t="shared" si="0"/>
        <v>75</v>
      </c>
      <c r="J33" s="28">
        <f t="shared" si="5"/>
        <v>1000</v>
      </c>
      <c r="K33" s="28">
        <f t="shared" si="6"/>
        <v>750</v>
      </c>
      <c r="L33" s="28">
        <v>25</v>
      </c>
      <c r="M33" s="28">
        <v>25</v>
      </c>
      <c r="N33" s="28">
        <v>300</v>
      </c>
      <c r="O33" s="28">
        <f t="shared" si="3"/>
        <v>4825</v>
      </c>
      <c r="P33" s="29"/>
      <c r="Q33" s="30" t="s">
        <v>33</v>
      </c>
    </row>
    <row r="34" spans="1:17" s="10" customFormat="1" ht="15.95" customHeight="1">
      <c r="A34" s="25">
        <f t="shared" si="4"/>
        <v>31</v>
      </c>
      <c r="B34" s="26" t="s">
        <v>105</v>
      </c>
      <c r="C34" s="26" t="s">
        <v>106</v>
      </c>
      <c r="D34" s="26" t="s">
        <v>107</v>
      </c>
      <c r="E34" s="27" t="s">
        <v>20</v>
      </c>
      <c r="F34" s="26" t="s">
        <v>108</v>
      </c>
      <c r="G34" s="26">
        <v>9</v>
      </c>
      <c r="H34" s="28">
        <f>VLOOKUP(F34,'[1]SAFARI SALES'!$C$3:$D$142,2,FALSE)</f>
        <v>106</v>
      </c>
      <c r="I34" s="28">
        <f t="shared" si="0"/>
        <v>27</v>
      </c>
      <c r="J34" s="28">
        <f t="shared" si="5"/>
        <v>360</v>
      </c>
      <c r="K34" s="28">
        <f t="shared" si="6"/>
        <v>270</v>
      </c>
      <c r="L34" s="28">
        <v>25</v>
      </c>
      <c r="M34" s="28">
        <v>25</v>
      </c>
      <c r="N34" s="28">
        <v>300</v>
      </c>
      <c r="O34" s="28">
        <f t="shared" si="3"/>
        <v>1961</v>
      </c>
      <c r="P34" s="29"/>
      <c r="Q34" s="30" t="s">
        <v>109</v>
      </c>
    </row>
    <row r="35" spans="1:17" s="10" customFormat="1" ht="15.95" customHeight="1">
      <c r="A35" s="25">
        <f t="shared" si="4"/>
        <v>32</v>
      </c>
      <c r="B35" s="26" t="s">
        <v>105</v>
      </c>
      <c r="C35" s="26" t="s">
        <v>110</v>
      </c>
      <c r="D35" s="26" t="s">
        <v>111</v>
      </c>
      <c r="E35" s="27" t="s">
        <v>20</v>
      </c>
      <c r="F35" s="26" t="s">
        <v>31</v>
      </c>
      <c r="G35" s="26">
        <v>8</v>
      </c>
      <c r="H35" s="28">
        <f>VLOOKUP(F35,'[1]SAFARI SALES'!$C$3:$D$142,2,FALSE)</f>
        <v>106</v>
      </c>
      <c r="I35" s="28">
        <f t="shared" si="0"/>
        <v>24</v>
      </c>
      <c r="J35" s="28">
        <f t="shared" si="5"/>
        <v>320</v>
      </c>
      <c r="K35" s="28">
        <f t="shared" si="6"/>
        <v>240</v>
      </c>
      <c r="L35" s="28">
        <v>25</v>
      </c>
      <c r="M35" s="28">
        <v>25</v>
      </c>
      <c r="N35" s="28">
        <v>300</v>
      </c>
      <c r="O35" s="28">
        <f t="shared" si="3"/>
        <v>1782</v>
      </c>
      <c r="P35" s="29"/>
      <c r="Q35" s="30" t="s">
        <v>109</v>
      </c>
    </row>
    <row r="36" spans="1:17" s="10" customFormat="1" ht="15.95" customHeight="1">
      <c r="A36" s="21" t="s">
        <v>112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3"/>
      <c r="O36" s="9">
        <f>SUM(O4:O35)</f>
        <v>64612</v>
      </c>
      <c r="P36" s="32"/>
      <c r="Q36" s="32"/>
    </row>
    <row r="37" spans="1:17" s="10" customFormat="1" ht="15.95" customHeight="1">
      <c r="A37" s="33"/>
      <c r="B37"/>
      <c r="C37"/>
      <c r="D37"/>
      <c r="E37"/>
      <c r="F37"/>
      <c r="G37" s="34">
        <f>SUM(G4:G35)</f>
        <v>340</v>
      </c>
      <c r="H37" s="35"/>
      <c r="I37" s="35"/>
      <c r="J37" s="35"/>
      <c r="K37" s="35"/>
      <c r="L37" s="35"/>
      <c r="M37" s="35"/>
      <c r="N37" s="35"/>
      <c r="O37" s="35"/>
      <c r="P37"/>
      <c r="Q37"/>
    </row>
    <row r="38" spans="1:17" ht="35.25" customHeight="1">
      <c r="A38" s="11" t="s">
        <v>25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7" ht="34.5" customHeight="1">
      <c r="A39" s="12" t="s">
        <v>0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</sheetData>
  <sortState ref="B4:Q80">
    <sortCondition ref="B4:B80"/>
    <sortCondition ref="C4:C80"/>
  </sortState>
  <mergeCells count="9">
    <mergeCell ref="A38:O38"/>
    <mergeCell ref="A39:O39"/>
    <mergeCell ref="M1:P1"/>
    <mergeCell ref="M2:P2"/>
    <mergeCell ref="A2:H2"/>
    <mergeCell ref="A1:H1"/>
    <mergeCell ref="I1:L1"/>
    <mergeCell ref="I2:L2"/>
    <mergeCell ref="A36:N36"/>
  </mergeCells>
  <conditionalFormatting sqref="C3:C37">
    <cfRule type="duplicateValues" dxfId="0" priority="5"/>
  </conditionalFormatting>
  <pageMargins left="0.23622047244094491" right="0.15748031496062992" top="0.47244094488188981" bottom="0.59055118110236227" header="0.15748031496062992" footer="0.23622047244094491"/>
  <pageSetup scale="82" orientation="landscape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1" sqref="B41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33.5703125" bestFit="1" customWidth="1"/>
    <col min="9" max="9" width="9.5703125" bestFit="1" customWidth="1"/>
    <col min="10" max="10" width="3.28515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2025-02-18T08:04:44Z</cp:lastPrinted>
  <dcterms:created xsi:type="dcterms:W3CDTF">2024-07-12T13:37:00Z</dcterms:created>
  <dcterms:modified xsi:type="dcterms:W3CDTF">2025-02-18T08:10:31Z</dcterms:modified>
</cp:coreProperties>
</file>