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3" i="1" l="1"/>
  <c r="K21" i="1"/>
  <c r="J21" i="1"/>
  <c r="I21" i="1"/>
  <c r="M21" i="1" s="1"/>
  <c r="K20" i="1"/>
  <c r="J20" i="1"/>
  <c r="I20" i="1"/>
  <c r="M20" i="1" s="1"/>
  <c r="K19" i="1"/>
  <c r="J19" i="1"/>
  <c r="I19" i="1"/>
  <c r="K18" i="1"/>
  <c r="J18" i="1"/>
  <c r="I18" i="1"/>
  <c r="M18" i="1" s="1"/>
  <c r="K17" i="1"/>
  <c r="J17" i="1"/>
  <c r="I17" i="1"/>
  <c r="K16" i="1"/>
  <c r="J16" i="1"/>
  <c r="I16" i="1"/>
  <c r="M16" i="1" s="1"/>
  <c r="K15" i="1"/>
  <c r="J15" i="1"/>
  <c r="I15" i="1"/>
  <c r="K14" i="1"/>
  <c r="J14" i="1"/>
  <c r="I14" i="1"/>
  <c r="M14" i="1" s="1"/>
  <c r="K13" i="1"/>
  <c r="J13" i="1"/>
  <c r="I13" i="1"/>
  <c r="K12" i="1"/>
  <c r="J12" i="1"/>
  <c r="I12" i="1"/>
  <c r="M12" i="1" s="1"/>
  <c r="K11" i="1"/>
  <c r="J11" i="1"/>
  <c r="I11" i="1"/>
  <c r="K10" i="1"/>
  <c r="J10" i="1"/>
  <c r="I10" i="1"/>
  <c r="M10" i="1" s="1"/>
  <c r="K9" i="1"/>
  <c r="J9" i="1"/>
  <c r="I9" i="1"/>
  <c r="K8" i="1"/>
  <c r="J8" i="1"/>
  <c r="I8" i="1"/>
  <c r="M8" i="1" s="1"/>
  <c r="K7" i="1"/>
  <c r="J7" i="1"/>
  <c r="I7" i="1"/>
  <c r="K6" i="1"/>
  <c r="J6" i="1"/>
  <c r="K5" i="1"/>
  <c r="J5" i="1"/>
  <c r="I5" i="1"/>
  <c r="M5" i="1" l="1"/>
  <c r="M22" i="1" s="1"/>
  <c r="M6" i="1"/>
  <c r="M7" i="1"/>
  <c r="M9" i="1"/>
  <c r="M11" i="1"/>
  <c r="M13" i="1"/>
  <c r="M15" i="1"/>
  <c r="M17" i="1"/>
  <c r="M19" i="1"/>
</calcChain>
</file>

<file path=xl/sharedStrings.xml><?xml version="1.0" encoding="utf-8"?>
<sst xmlns="http://schemas.openxmlformats.org/spreadsheetml/2006/main" count="122" uniqueCount="79">
  <si>
    <t>DATE</t>
  </si>
  <si>
    <t>FROM</t>
  </si>
  <si>
    <t>HML</t>
  </si>
  <si>
    <t>DD.CH.</t>
  </si>
  <si>
    <t>LR CH.</t>
  </si>
  <si>
    <t>AMT.</t>
  </si>
  <si>
    <t>Invoice
PRAGATI LOGISTICS,SAMANTA SAHI KHUNTIA LANE,8984191006
GST :21AGHPB9356M1Z9</t>
  </si>
  <si>
    <t xml:space="preserve">TO, 
MYSORE POLYMERS AND RUBBER PRODUCTS LIMITED
Address:Samanta Sahi, 405-H-2  Khuntia Lane, 
Buxi Bazar, 753001 CUTTACK ODISHA,8763925037
GST No: 21AABCM3490J1ZM
</t>
  </si>
  <si>
    <t>GST to be paid by Consignor under Reverse Charge Mechanism (RCM) as per GST</t>
  </si>
  <si>
    <t>Thanking you for your business.
PRAGATI LOGISTICS</t>
  </si>
  <si>
    <t>SL.</t>
  </si>
  <si>
    <t>LR NO.</t>
  </si>
  <si>
    <t>DESTINATION</t>
  </si>
  <si>
    <t>CASE</t>
  </si>
  <si>
    <t>INV NO.</t>
  </si>
  <si>
    <t>RATE</t>
  </si>
  <si>
    <t>PRODUCT</t>
  </si>
  <si>
    <t>Declaration � Kindly verify and confirm before 20/10/2025</t>
  </si>
  <si>
    <t>01/9/2025</t>
  </si>
  <si>
    <t>PL/MA/05671</t>
  </si>
  <si>
    <t>648</t>
  </si>
  <si>
    <t>CTC</t>
  </si>
  <si>
    <t>BALASORE</t>
  </si>
  <si>
    <t xml:space="preserve">TYRE </t>
  </si>
  <si>
    <t>02/9/2025</t>
  </si>
  <si>
    <t>PL/MA/05697</t>
  </si>
  <si>
    <t>659</t>
  </si>
  <si>
    <t>JHARSUGUDA</t>
  </si>
  <si>
    <t>04/9/2025</t>
  </si>
  <si>
    <t>PL/MA/05817</t>
  </si>
  <si>
    <t>1143</t>
  </si>
  <si>
    <t>PHULBANI</t>
  </si>
  <si>
    <t>TUBE</t>
  </si>
  <si>
    <t>05/9/2025</t>
  </si>
  <si>
    <t>PL/MA/05894</t>
  </si>
  <si>
    <t>1167</t>
  </si>
  <si>
    <t>09/9/2025</t>
  </si>
  <si>
    <t>PL/MA/06054</t>
  </si>
  <si>
    <t>1188</t>
  </si>
  <si>
    <t>ANGUL</t>
  </si>
  <si>
    <t>10/9/2025</t>
  </si>
  <si>
    <t>PL/MA/06017</t>
  </si>
  <si>
    <t>1192</t>
  </si>
  <si>
    <t>RAYAGADA</t>
  </si>
  <si>
    <t>PL/MA/06018</t>
  </si>
  <si>
    <t>695</t>
  </si>
  <si>
    <t>17/9/2025</t>
  </si>
  <si>
    <t>PL/MA/06254</t>
  </si>
  <si>
    <t>1218</t>
  </si>
  <si>
    <t>18/9/2025</t>
  </si>
  <si>
    <t>PL/DO/09308</t>
  </si>
  <si>
    <t>1220</t>
  </si>
  <si>
    <t>KHURDA</t>
  </si>
  <si>
    <t>PL/MA/06327</t>
  </si>
  <si>
    <t>1224</t>
  </si>
  <si>
    <t>19/9/2025</t>
  </si>
  <si>
    <t>PL/MA/06348</t>
  </si>
  <si>
    <t>1229</t>
  </si>
  <si>
    <t>BANARPAL</t>
  </si>
  <si>
    <t>26/9/2025</t>
  </si>
  <si>
    <t>PL/MA/06622</t>
  </si>
  <si>
    <t>1276</t>
  </si>
  <si>
    <t>SORO</t>
  </si>
  <si>
    <t>PL/MA/06623</t>
  </si>
  <si>
    <t>1274</t>
  </si>
  <si>
    <t>27/9/2025</t>
  </si>
  <si>
    <t>PL/MA/06671</t>
  </si>
  <si>
    <t>1291</t>
  </si>
  <si>
    <t>PL/MA/06672</t>
  </si>
  <si>
    <t>748</t>
  </si>
  <si>
    <t>PL/MA/06688</t>
  </si>
  <si>
    <t>1302</t>
  </si>
  <si>
    <t>DASAPALLA</t>
  </si>
  <si>
    <t>30/9/2025</t>
  </si>
  <si>
    <t>PL/MA/06787</t>
  </si>
  <si>
    <t>1309</t>
  </si>
  <si>
    <t>BARIPADA</t>
  </si>
  <si>
    <t>(RUPEES FOUR THOUSAND THREE HUNDRED FIFTY THREE ONLY)</t>
  </si>
  <si>
    <t>Bill Date: 30/09/2025
Bill NO : 17492
Total Amount:  4358.00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</si>
</sst>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wrapText="1"/>
    </xf>
    <xf numFmtId="0" fontId="2" fillId="0" borderId="16" xfId="0" applyNumberFormat="1" applyFont="1" applyBorder="1" applyAlignment="1">
      <alignment horizont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wrapText="1"/>
    </xf>
    <xf numFmtId="0" fontId="2" fillId="0" borderId="6" xfId="0" applyNumberFormat="1" applyFont="1" applyBorder="1" applyAlignment="1">
      <alignment wrapText="1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7</xdr:col>
      <xdr:colOff>257175</xdr:colOff>
      <xdr:row>1</xdr:row>
      <xdr:rowOff>800100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00025"/>
          <a:ext cx="38481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C3" t="str">
            <v>DESTINATION</v>
          </cell>
          <cell r="D3" t="str">
            <v>NEW. TUBE RATE</v>
          </cell>
        </row>
        <row r="4">
          <cell r="C4" t="str">
            <v>ANGUL</v>
          </cell>
          <cell r="D4">
            <v>93</v>
          </cell>
          <cell r="E4">
            <v>113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  <cell r="E6">
            <v>163</v>
          </cell>
        </row>
        <row r="7">
          <cell r="C7" t="str">
            <v>BALUGAON</v>
          </cell>
          <cell r="D7">
            <v>108</v>
          </cell>
          <cell r="E7">
            <v>148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  <cell r="E10">
            <v>163</v>
          </cell>
        </row>
        <row r="11">
          <cell r="C11" t="str">
            <v>BEGUNIA</v>
          </cell>
          <cell r="D11">
            <v>93</v>
          </cell>
          <cell r="E11">
            <v>143</v>
          </cell>
        </row>
        <row r="12">
          <cell r="C12" t="str">
            <v>BERHAMPUR</v>
          </cell>
          <cell r="D12">
            <v>93</v>
          </cell>
          <cell r="E12">
            <v>133</v>
          </cell>
        </row>
        <row r="13">
          <cell r="C13" t="str">
            <v>BHADRAK</v>
          </cell>
          <cell r="D13">
            <v>93</v>
          </cell>
          <cell r="E13">
            <v>133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  <cell r="E16">
            <v>123</v>
          </cell>
        </row>
        <row r="17">
          <cell r="C17" t="str">
            <v>DHENKANAL</v>
          </cell>
          <cell r="D17">
            <v>93</v>
          </cell>
          <cell r="E17">
            <v>148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  <cell r="E19">
            <v>148</v>
          </cell>
        </row>
        <row r="20">
          <cell r="C20" t="str">
            <v>JAJPUR TOWN</v>
          </cell>
          <cell r="D20">
            <v>93</v>
          </cell>
          <cell r="E20">
            <v>148</v>
          </cell>
        </row>
        <row r="21">
          <cell r="C21" t="str">
            <v>JALESWAR</v>
          </cell>
          <cell r="D21">
            <v>93</v>
          </cell>
          <cell r="E21">
            <v>148</v>
          </cell>
        </row>
        <row r="22">
          <cell r="C22" t="str">
            <v>JARKA</v>
          </cell>
          <cell r="D22">
            <v>88</v>
          </cell>
          <cell r="E22">
            <v>123</v>
          </cell>
        </row>
        <row r="23">
          <cell r="C23" t="str">
            <v>JEYPORE</v>
          </cell>
          <cell r="D23">
            <v>153</v>
          </cell>
          <cell r="E23">
            <v>193</v>
          </cell>
        </row>
        <row r="24">
          <cell r="C24" t="str">
            <v>JHARSUGUDA</v>
          </cell>
          <cell r="D24">
            <v>193</v>
          </cell>
          <cell r="E24">
            <v>175</v>
          </cell>
        </row>
        <row r="25">
          <cell r="C25" t="str">
            <v>KENDRAPARA</v>
          </cell>
          <cell r="D25">
            <v>88</v>
          </cell>
          <cell r="E25">
            <v>143</v>
          </cell>
        </row>
        <row r="26">
          <cell r="C26" t="str">
            <v>KEONJHAR</v>
          </cell>
          <cell r="D26">
            <v>93</v>
          </cell>
          <cell r="E26">
            <v>123</v>
          </cell>
        </row>
        <row r="27">
          <cell r="C27" t="str">
            <v>KHURDA</v>
          </cell>
          <cell r="D27">
            <v>93</v>
          </cell>
          <cell r="E27">
            <v>123</v>
          </cell>
        </row>
        <row r="28">
          <cell r="C28" t="str">
            <v>KUJANG</v>
          </cell>
          <cell r="E28">
            <v>143</v>
          </cell>
        </row>
        <row r="29">
          <cell r="C29" t="str">
            <v>MALKANGIRI</v>
          </cell>
          <cell r="D29">
            <v>193</v>
          </cell>
          <cell r="E29">
            <v>243</v>
          </cell>
        </row>
        <row r="30">
          <cell r="C30" t="str">
            <v>NAYAGARH</v>
          </cell>
          <cell r="D30">
            <v>93</v>
          </cell>
          <cell r="E30">
            <v>143</v>
          </cell>
        </row>
        <row r="31">
          <cell r="C31" t="str">
            <v>PARADEEP</v>
          </cell>
          <cell r="D31">
            <v>93</v>
          </cell>
          <cell r="E31">
            <v>148</v>
          </cell>
        </row>
        <row r="32">
          <cell r="C32" t="str">
            <v>PATTAMUNDAI</v>
          </cell>
          <cell r="D32">
            <v>93</v>
          </cell>
          <cell r="E32">
            <v>143</v>
          </cell>
        </row>
        <row r="33">
          <cell r="C33" t="str">
            <v>PURI</v>
          </cell>
          <cell r="D33">
            <v>93</v>
          </cell>
          <cell r="E33">
            <v>143</v>
          </cell>
        </row>
        <row r="34">
          <cell r="C34" t="str">
            <v>RAHAMA</v>
          </cell>
          <cell r="D34">
            <v>93</v>
          </cell>
          <cell r="E34">
            <v>123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  <cell r="E36">
            <v>193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  <cell r="E38">
            <v>148</v>
          </cell>
        </row>
        <row r="39">
          <cell r="C39" t="str">
            <v>TALCHER</v>
          </cell>
          <cell r="D39">
            <v>93</v>
          </cell>
          <cell r="E39">
            <v>153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  <cell r="E44">
            <v>143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  <cell r="E47">
            <v>133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  <cell r="E49">
            <v>148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  <cell r="E56">
            <v>143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  <cell r="E62">
            <v>208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  <cell r="E67">
            <v>143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  <cell r="E71">
            <v>123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  <cell r="E74">
            <v>143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  <row r="78">
          <cell r="C78" t="str">
            <v>DASAPALLA</v>
          </cell>
          <cell r="D78">
            <v>115</v>
          </cell>
        </row>
        <row r="79">
          <cell r="C79" t="str">
            <v>BUGUDA</v>
          </cell>
          <cell r="D79">
            <v>150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6"/>
  <sheetViews>
    <sheetView tabSelected="1" workbookViewId="0">
      <selection activeCell="V14" sqref="V14"/>
    </sheetView>
  </sheetViews>
  <sheetFormatPr defaultRowHeight="15"/>
  <cols>
    <col min="1" max="1" width="0.5703125" customWidth="1"/>
    <col min="2" max="2" width="3.42578125" bestFit="1" customWidth="1"/>
    <col min="3" max="3" width="9.7109375" bestFit="1" customWidth="1"/>
    <col min="4" max="4" width="12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6.5703125" bestFit="1" customWidth="1"/>
    <col min="10" max="10" width="5.42578125" customWidth="1"/>
    <col min="11" max="11" width="7.140625" bestFit="1" customWidth="1"/>
    <col min="12" max="12" width="6.42578125" bestFit="1" customWidth="1"/>
    <col min="13" max="13" width="7.7109375" customWidth="1"/>
    <col min="14" max="14" width="9.5703125" bestFit="1" customWidth="1"/>
  </cols>
  <sheetData>
    <row r="1" spans="2:24" ht="15.75" thickBot="1"/>
    <row r="2" spans="2:24" s="1" customFormat="1" ht="69" customHeight="1" thickBot="1">
      <c r="B2" s="21"/>
      <c r="C2" s="22"/>
      <c r="D2" s="22"/>
      <c r="E2" s="22"/>
      <c r="F2" s="22"/>
      <c r="G2" s="22"/>
      <c r="H2" s="22"/>
      <c r="I2" s="23" t="s">
        <v>6</v>
      </c>
      <c r="J2" s="23"/>
      <c r="K2" s="23"/>
      <c r="L2" s="23"/>
      <c r="M2" s="24"/>
    </row>
    <row r="3" spans="2:24" s="1" customFormat="1" ht="92.25" customHeight="1" thickBot="1">
      <c r="B3" s="25" t="s">
        <v>7</v>
      </c>
      <c r="C3" s="26"/>
      <c r="D3" s="26"/>
      <c r="E3" s="26"/>
      <c r="F3" s="26"/>
      <c r="G3" s="26"/>
      <c r="H3" s="26"/>
      <c r="I3" s="27" t="s">
        <v>78</v>
      </c>
      <c r="J3" s="28"/>
      <c r="K3" s="28"/>
      <c r="L3" s="28"/>
      <c r="M3" s="29"/>
    </row>
    <row r="4" spans="2:24" s="3" customFormat="1">
      <c r="B4" s="7" t="s">
        <v>10</v>
      </c>
      <c r="C4" s="8" t="s">
        <v>0</v>
      </c>
      <c r="D4" s="8" t="s">
        <v>11</v>
      </c>
      <c r="E4" s="8" t="s">
        <v>14</v>
      </c>
      <c r="F4" s="8" t="s">
        <v>1</v>
      </c>
      <c r="G4" s="8" t="s">
        <v>12</v>
      </c>
      <c r="H4" s="8" t="s">
        <v>13</v>
      </c>
      <c r="I4" s="9" t="s">
        <v>15</v>
      </c>
      <c r="J4" s="9" t="s">
        <v>2</v>
      </c>
      <c r="K4" s="9" t="s">
        <v>3</v>
      </c>
      <c r="L4" s="9" t="s">
        <v>4</v>
      </c>
      <c r="M4" s="10" t="s">
        <v>5</v>
      </c>
      <c r="N4" s="11" t="s">
        <v>16</v>
      </c>
      <c r="S4" s="1"/>
      <c r="T4" s="1"/>
      <c r="X4" s="1"/>
    </row>
    <row r="5" spans="2:24" s="3" customFormat="1">
      <c r="B5" s="31">
        <v>1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>
        <v>2</v>
      </c>
      <c r="I5" s="4">
        <f>VLOOKUP(G5,'[1]MYSORE POLYMER'!$C$4:$E$87,3,FALSE)</f>
        <v>163</v>
      </c>
      <c r="J5" s="4">
        <f t="shared" ref="J5:J21" si="0">H5*2</f>
        <v>4</v>
      </c>
      <c r="K5" s="4">
        <f t="shared" ref="K5:K21" si="1">H5*15</f>
        <v>30</v>
      </c>
      <c r="L5" s="4">
        <v>30</v>
      </c>
      <c r="M5" s="4">
        <f t="shared" ref="M5:M21" si="2">H5*I5+J5+K5+L5</f>
        <v>390</v>
      </c>
      <c r="N5" s="2" t="s">
        <v>23</v>
      </c>
      <c r="S5" s="1"/>
      <c r="T5" s="1"/>
      <c r="X5" s="1"/>
    </row>
    <row r="6" spans="2:24" s="3" customFormat="1">
      <c r="B6" s="31">
        <v>2</v>
      </c>
      <c r="C6" s="2" t="s">
        <v>24</v>
      </c>
      <c r="D6" s="2" t="s">
        <v>25</v>
      </c>
      <c r="E6" s="2" t="s">
        <v>26</v>
      </c>
      <c r="F6" s="2" t="s">
        <v>21</v>
      </c>
      <c r="G6" s="2" t="s">
        <v>27</v>
      </c>
      <c r="H6" s="2">
        <v>2</v>
      </c>
      <c r="I6" s="4">
        <v>175</v>
      </c>
      <c r="J6" s="4">
        <f t="shared" si="0"/>
        <v>4</v>
      </c>
      <c r="K6" s="4">
        <f t="shared" si="1"/>
        <v>30</v>
      </c>
      <c r="L6" s="4">
        <v>30</v>
      </c>
      <c r="M6" s="4">
        <f t="shared" si="2"/>
        <v>414</v>
      </c>
      <c r="N6" s="2" t="s">
        <v>23</v>
      </c>
      <c r="S6" s="1"/>
      <c r="T6" s="1"/>
      <c r="X6" s="1"/>
    </row>
    <row r="7" spans="2:24" s="3" customFormat="1">
      <c r="B7" s="31">
        <v>3</v>
      </c>
      <c r="C7" s="2" t="s">
        <v>28</v>
      </c>
      <c r="D7" s="2" t="s">
        <v>29</v>
      </c>
      <c r="E7" s="2" t="s">
        <v>30</v>
      </c>
      <c r="F7" s="2" t="s">
        <v>21</v>
      </c>
      <c r="G7" s="2" t="s">
        <v>31</v>
      </c>
      <c r="H7" s="2">
        <v>2</v>
      </c>
      <c r="I7" s="4">
        <f>VLOOKUP(G7,'[1]MYSORE POLYMER'!$C$3:$D$85,2,FALSE)</f>
        <v>138</v>
      </c>
      <c r="J7" s="4">
        <f t="shared" si="0"/>
        <v>4</v>
      </c>
      <c r="K7" s="4">
        <f t="shared" si="1"/>
        <v>30</v>
      </c>
      <c r="L7" s="4">
        <v>30</v>
      </c>
      <c r="M7" s="4">
        <f t="shared" si="2"/>
        <v>340</v>
      </c>
      <c r="N7" s="2" t="s">
        <v>32</v>
      </c>
      <c r="S7" s="1"/>
      <c r="T7" s="1"/>
      <c r="X7" s="1"/>
    </row>
    <row r="8" spans="2:24" s="3" customFormat="1">
      <c r="B8" s="31">
        <v>4</v>
      </c>
      <c r="C8" s="2" t="s">
        <v>33</v>
      </c>
      <c r="D8" s="2" t="s">
        <v>34</v>
      </c>
      <c r="E8" s="2" t="s">
        <v>35</v>
      </c>
      <c r="F8" s="2" t="s">
        <v>21</v>
      </c>
      <c r="G8" s="2" t="s">
        <v>31</v>
      </c>
      <c r="H8" s="2">
        <v>1</v>
      </c>
      <c r="I8" s="4">
        <f>VLOOKUP(G8,'[1]MYSORE POLYMER'!$C$3:$D$85,2,FALSE)</f>
        <v>138</v>
      </c>
      <c r="J8" s="4">
        <f t="shared" si="0"/>
        <v>2</v>
      </c>
      <c r="K8" s="4">
        <f t="shared" si="1"/>
        <v>15</v>
      </c>
      <c r="L8" s="4">
        <v>30</v>
      </c>
      <c r="M8" s="4">
        <f t="shared" si="2"/>
        <v>185</v>
      </c>
      <c r="N8" s="2" t="s">
        <v>32</v>
      </c>
      <c r="S8" s="1"/>
      <c r="T8" s="1"/>
      <c r="X8" s="1"/>
    </row>
    <row r="9" spans="2:24" s="3" customFormat="1">
      <c r="B9" s="31">
        <v>5</v>
      </c>
      <c r="C9" s="2" t="s">
        <v>36</v>
      </c>
      <c r="D9" s="2" t="s">
        <v>37</v>
      </c>
      <c r="E9" s="2" t="s">
        <v>38</v>
      </c>
      <c r="F9" s="2" t="s">
        <v>21</v>
      </c>
      <c r="G9" s="2" t="s">
        <v>39</v>
      </c>
      <c r="H9" s="2">
        <v>1</v>
      </c>
      <c r="I9" s="4">
        <f>VLOOKUP(G9,'[1]MYSORE POLYMER'!$C$3:$D$85,2,FALSE)</f>
        <v>93</v>
      </c>
      <c r="J9" s="4">
        <f t="shared" si="0"/>
        <v>2</v>
      </c>
      <c r="K9" s="4">
        <f t="shared" si="1"/>
        <v>15</v>
      </c>
      <c r="L9" s="4">
        <v>30</v>
      </c>
      <c r="M9" s="4">
        <f t="shared" si="2"/>
        <v>140</v>
      </c>
      <c r="N9" s="2" t="s">
        <v>32</v>
      </c>
      <c r="S9" s="1"/>
      <c r="T9" s="1"/>
      <c r="X9" s="1"/>
    </row>
    <row r="10" spans="2:24" s="3" customFormat="1">
      <c r="B10" s="31">
        <v>6</v>
      </c>
      <c r="C10" s="2" t="s">
        <v>40</v>
      </c>
      <c r="D10" s="2" t="s">
        <v>41</v>
      </c>
      <c r="E10" s="2" t="s">
        <v>42</v>
      </c>
      <c r="F10" s="2" t="s">
        <v>21</v>
      </c>
      <c r="G10" s="2" t="s">
        <v>43</v>
      </c>
      <c r="H10" s="2">
        <v>2</v>
      </c>
      <c r="I10" s="4">
        <f>VLOOKUP(G10,'[1]MYSORE POLYMER'!$C$3:$D$85,2,FALSE)</f>
        <v>153</v>
      </c>
      <c r="J10" s="4">
        <f t="shared" si="0"/>
        <v>4</v>
      </c>
      <c r="K10" s="4">
        <f t="shared" si="1"/>
        <v>30</v>
      </c>
      <c r="L10" s="4">
        <v>30</v>
      </c>
      <c r="M10" s="4">
        <f t="shared" si="2"/>
        <v>370</v>
      </c>
      <c r="N10" s="2" t="s">
        <v>32</v>
      </c>
      <c r="S10" s="1"/>
      <c r="T10" s="1"/>
      <c r="X10" s="1"/>
    </row>
    <row r="11" spans="2:24" s="3" customFormat="1">
      <c r="B11" s="31">
        <v>7</v>
      </c>
      <c r="C11" s="2" t="s">
        <v>40</v>
      </c>
      <c r="D11" s="2" t="s">
        <v>44</v>
      </c>
      <c r="E11" s="2" t="s">
        <v>45</v>
      </c>
      <c r="F11" s="2" t="s">
        <v>21</v>
      </c>
      <c r="G11" s="2" t="s">
        <v>43</v>
      </c>
      <c r="H11" s="2">
        <v>1</v>
      </c>
      <c r="I11" s="4">
        <f>VLOOKUP(G11,'[1]MYSORE POLYMER'!$C$3:$D$85,2,FALSE)</f>
        <v>153</v>
      </c>
      <c r="J11" s="4">
        <f t="shared" si="0"/>
        <v>2</v>
      </c>
      <c r="K11" s="4">
        <f t="shared" si="1"/>
        <v>15</v>
      </c>
      <c r="L11" s="4">
        <v>30</v>
      </c>
      <c r="M11" s="4">
        <f t="shared" si="2"/>
        <v>200</v>
      </c>
      <c r="N11" s="2" t="s">
        <v>32</v>
      </c>
      <c r="S11" s="1"/>
      <c r="T11" s="1"/>
      <c r="X11" s="1"/>
    </row>
    <row r="12" spans="2:24" s="3" customFormat="1">
      <c r="B12" s="31">
        <v>8</v>
      </c>
      <c r="C12" s="2" t="s">
        <v>46</v>
      </c>
      <c r="D12" s="2" t="s">
        <v>47</v>
      </c>
      <c r="E12" s="2" t="s">
        <v>48</v>
      </c>
      <c r="F12" s="2" t="s">
        <v>21</v>
      </c>
      <c r="G12" s="2" t="s">
        <v>31</v>
      </c>
      <c r="H12" s="2">
        <v>2</v>
      </c>
      <c r="I12" s="4">
        <f>VLOOKUP(G12,'[1]MYSORE POLYMER'!$C$3:$D$85,2,FALSE)</f>
        <v>138</v>
      </c>
      <c r="J12" s="4">
        <f t="shared" si="0"/>
        <v>4</v>
      </c>
      <c r="K12" s="4">
        <f t="shared" si="1"/>
        <v>30</v>
      </c>
      <c r="L12" s="4">
        <v>30</v>
      </c>
      <c r="M12" s="4">
        <f t="shared" si="2"/>
        <v>340</v>
      </c>
      <c r="N12" s="2" t="s">
        <v>32</v>
      </c>
      <c r="S12" s="1"/>
      <c r="T12" s="1"/>
      <c r="X12" s="1"/>
    </row>
    <row r="13" spans="2:24" s="3" customFormat="1">
      <c r="B13" s="31">
        <v>9</v>
      </c>
      <c r="C13" s="2" t="s">
        <v>49</v>
      </c>
      <c r="D13" s="2" t="s">
        <v>50</v>
      </c>
      <c r="E13" s="2" t="s">
        <v>51</v>
      </c>
      <c r="F13" s="2" t="s">
        <v>21</v>
      </c>
      <c r="G13" s="2" t="s">
        <v>52</v>
      </c>
      <c r="H13" s="2">
        <v>3</v>
      </c>
      <c r="I13" s="4">
        <f>VLOOKUP(G13,'[1]MYSORE POLYMER'!$C$3:$D$85,2,FALSE)</f>
        <v>93</v>
      </c>
      <c r="J13" s="4">
        <f t="shared" si="0"/>
        <v>6</v>
      </c>
      <c r="K13" s="4">
        <f t="shared" si="1"/>
        <v>45</v>
      </c>
      <c r="L13" s="4">
        <v>30</v>
      </c>
      <c r="M13" s="4">
        <f t="shared" si="2"/>
        <v>360</v>
      </c>
      <c r="N13" s="2" t="s">
        <v>32</v>
      </c>
      <c r="S13" s="1"/>
      <c r="T13" s="1"/>
      <c r="X13" s="1"/>
    </row>
    <row r="14" spans="2:24" s="3" customFormat="1">
      <c r="B14" s="31">
        <v>10</v>
      </c>
      <c r="C14" s="2" t="s">
        <v>49</v>
      </c>
      <c r="D14" s="2" t="s">
        <v>53</v>
      </c>
      <c r="E14" s="2" t="s">
        <v>54</v>
      </c>
      <c r="F14" s="2" t="s">
        <v>21</v>
      </c>
      <c r="G14" s="2" t="s">
        <v>39</v>
      </c>
      <c r="H14" s="2">
        <v>2</v>
      </c>
      <c r="I14" s="4">
        <f>VLOOKUP(G14,'[1]MYSORE POLYMER'!$C$3:$D$85,2,FALSE)</f>
        <v>93</v>
      </c>
      <c r="J14" s="4">
        <f t="shared" si="0"/>
        <v>4</v>
      </c>
      <c r="K14" s="4">
        <f t="shared" si="1"/>
        <v>30</v>
      </c>
      <c r="L14" s="4">
        <v>30</v>
      </c>
      <c r="M14" s="4">
        <f t="shared" si="2"/>
        <v>250</v>
      </c>
      <c r="N14" s="2" t="s">
        <v>32</v>
      </c>
      <c r="S14" s="1"/>
      <c r="T14" s="1"/>
      <c r="X14" s="1"/>
    </row>
    <row r="15" spans="2:24" s="3" customFormat="1">
      <c r="B15" s="31">
        <v>11</v>
      </c>
      <c r="C15" s="2" t="s">
        <v>55</v>
      </c>
      <c r="D15" s="2" t="s">
        <v>56</v>
      </c>
      <c r="E15" s="2" t="s">
        <v>57</v>
      </c>
      <c r="F15" s="2" t="s">
        <v>21</v>
      </c>
      <c r="G15" s="2" t="s">
        <v>58</v>
      </c>
      <c r="H15" s="2">
        <v>1</v>
      </c>
      <c r="I15" s="4">
        <f>VLOOKUP(G15,'[1]MYSORE POLYMER'!$C$3:$D$85,2,FALSE)</f>
        <v>93</v>
      </c>
      <c r="J15" s="4">
        <f t="shared" si="0"/>
        <v>2</v>
      </c>
      <c r="K15" s="4">
        <f t="shared" si="1"/>
        <v>15</v>
      </c>
      <c r="L15" s="4">
        <v>30</v>
      </c>
      <c r="M15" s="4">
        <f t="shared" si="2"/>
        <v>140</v>
      </c>
      <c r="N15" s="2" t="s">
        <v>32</v>
      </c>
      <c r="S15" s="1"/>
      <c r="T15" s="1"/>
      <c r="X15" s="1"/>
    </row>
    <row r="16" spans="2:24" s="3" customFormat="1">
      <c r="B16" s="31">
        <v>12</v>
      </c>
      <c r="C16" s="2" t="s">
        <v>59</v>
      </c>
      <c r="D16" s="2" t="s">
        <v>60</v>
      </c>
      <c r="E16" s="2" t="s">
        <v>61</v>
      </c>
      <c r="F16" s="2" t="s">
        <v>21</v>
      </c>
      <c r="G16" s="2" t="s">
        <v>62</v>
      </c>
      <c r="H16" s="2">
        <v>1</v>
      </c>
      <c r="I16" s="4">
        <f>VLOOKUP(G16,'[1]MYSORE POLYMER'!$C$3:$D$85,2,FALSE)</f>
        <v>113</v>
      </c>
      <c r="J16" s="4">
        <f t="shared" si="0"/>
        <v>2</v>
      </c>
      <c r="K16" s="4">
        <f t="shared" si="1"/>
        <v>15</v>
      </c>
      <c r="L16" s="4">
        <v>30</v>
      </c>
      <c r="M16" s="4">
        <f t="shared" si="2"/>
        <v>160</v>
      </c>
      <c r="N16" s="2" t="s">
        <v>32</v>
      </c>
      <c r="S16" s="1"/>
      <c r="T16" s="1"/>
      <c r="X16" s="1"/>
    </row>
    <row r="17" spans="2:24" s="3" customFormat="1">
      <c r="B17" s="31">
        <v>13</v>
      </c>
      <c r="C17" s="2" t="s">
        <v>59</v>
      </c>
      <c r="D17" s="2" t="s">
        <v>63</v>
      </c>
      <c r="E17" s="2" t="s">
        <v>64</v>
      </c>
      <c r="F17" s="2" t="s">
        <v>21</v>
      </c>
      <c r="G17" s="2" t="s">
        <v>62</v>
      </c>
      <c r="H17" s="2">
        <v>1</v>
      </c>
      <c r="I17" s="4">
        <f>VLOOKUP(G17,'[1]MYSORE POLYMER'!$C$3:$D$85,2,FALSE)</f>
        <v>113</v>
      </c>
      <c r="J17" s="4">
        <f t="shared" si="0"/>
        <v>2</v>
      </c>
      <c r="K17" s="4">
        <f t="shared" si="1"/>
        <v>15</v>
      </c>
      <c r="L17" s="4">
        <v>30</v>
      </c>
      <c r="M17" s="4">
        <f t="shared" si="2"/>
        <v>160</v>
      </c>
      <c r="N17" s="2" t="s">
        <v>32</v>
      </c>
      <c r="S17" s="1"/>
      <c r="T17" s="1"/>
      <c r="X17" s="1"/>
    </row>
    <row r="18" spans="2:24" s="3" customFormat="1">
      <c r="B18" s="31">
        <v>14</v>
      </c>
      <c r="C18" s="2" t="s">
        <v>65</v>
      </c>
      <c r="D18" s="2" t="s">
        <v>66</v>
      </c>
      <c r="E18" s="2" t="s">
        <v>67</v>
      </c>
      <c r="F18" s="2" t="s">
        <v>21</v>
      </c>
      <c r="G18" s="2" t="s">
        <v>22</v>
      </c>
      <c r="H18" s="2">
        <v>2</v>
      </c>
      <c r="I18" s="4">
        <f>VLOOKUP(G18,'[1]MYSORE POLYMER'!$C$3:$D$85,2,FALSE)</f>
        <v>98</v>
      </c>
      <c r="J18" s="4">
        <f t="shared" si="0"/>
        <v>4</v>
      </c>
      <c r="K18" s="4">
        <f t="shared" si="1"/>
        <v>30</v>
      </c>
      <c r="L18" s="4">
        <v>30</v>
      </c>
      <c r="M18" s="4">
        <f t="shared" si="2"/>
        <v>260</v>
      </c>
      <c r="N18" s="2" t="s">
        <v>32</v>
      </c>
      <c r="S18" s="1"/>
      <c r="T18" s="1"/>
      <c r="X18" s="1"/>
    </row>
    <row r="19" spans="2:24" s="3" customFormat="1">
      <c r="B19" s="31">
        <v>15</v>
      </c>
      <c r="C19" s="2" t="s">
        <v>65</v>
      </c>
      <c r="D19" s="2" t="s">
        <v>68</v>
      </c>
      <c r="E19" s="2" t="s">
        <v>69</v>
      </c>
      <c r="F19" s="2" t="s">
        <v>21</v>
      </c>
      <c r="G19" s="2" t="s">
        <v>22</v>
      </c>
      <c r="H19" s="2">
        <v>1</v>
      </c>
      <c r="I19" s="4">
        <f>VLOOKUP(G19,'[1]MYSORE POLYMER'!$C$4:$E$87,3,FALSE)</f>
        <v>163</v>
      </c>
      <c r="J19" s="4">
        <f t="shared" si="0"/>
        <v>2</v>
      </c>
      <c r="K19" s="4">
        <f t="shared" si="1"/>
        <v>15</v>
      </c>
      <c r="L19" s="4">
        <v>30</v>
      </c>
      <c r="M19" s="4">
        <f t="shared" si="2"/>
        <v>210</v>
      </c>
      <c r="N19" s="2" t="s">
        <v>23</v>
      </c>
      <c r="S19" s="1"/>
      <c r="T19" s="1"/>
      <c r="X19" s="1"/>
    </row>
    <row r="20" spans="2:24" s="3" customFormat="1">
      <c r="B20" s="31">
        <v>16</v>
      </c>
      <c r="C20" s="2" t="s">
        <v>65</v>
      </c>
      <c r="D20" s="2" t="s">
        <v>70</v>
      </c>
      <c r="E20" s="2" t="s">
        <v>71</v>
      </c>
      <c r="F20" s="2" t="s">
        <v>21</v>
      </c>
      <c r="G20" s="32" t="s">
        <v>72</v>
      </c>
      <c r="H20" s="2">
        <v>2</v>
      </c>
      <c r="I20" s="4">
        <f>VLOOKUP(G20,'[1]MYSORE POLYMER'!$C$3:$D$85,2,FALSE)</f>
        <v>115</v>
      </c>
      <c r="J20" s="4">
        <f t="shared" si="0"/>
        <v>4</v>
      </c>
      <c r="K20" s="4">
        <f t="shared" si="1"/>
        <v>30</v>
      </c>
      <c r="L20" s="4">
        <v>30</v>
      </c>
      <c r="M20" s="4">
        <f t="shared" si="2"/>
        <v>294</v>
      </c>
      <c r="N20" s="2" t="s">
        <v>32</v>
      </c>
      <c r="S20" s="1"/>
      <c r="T20" s="1"/>
      <c r="X20" s="1"/>
    </row>
    <row r="21" spans="2:24" s="3" customFormat="1">
      <c r="B21" s="31">
        <v>17</v>
      </c>
      <c r="C21" s="2" t="s">
        <v>73</v>
      </c>
      <c r="D21" s="2" t="s">
        <v>74</v>
      </c>
      <c r="E21" s="2" t="s">
        <v>75</v>
      </c>
      <c r="F21" s="2" t="s">
        <v>21</v>
      </c>
      <c r="G21" s="2" t="s">
        <v>76</v>
      </c>
      <c r="H21" s="2">
        <v>1</v>
      </c>
      <c r="I21" s="4">
        <f>VLOOKUP(G21,'[1]MYSORE POLYMER'!$C$3:$D$85,2,FALSE)</f>
        <v>98</v>
      </c>
      <c r="J21" s="4">
        <f t="shared" si="0"/>
        <v>2</v>
      </c>
      <c r="K21" s="4">
        <f t="shared" si="1"/>
        <v>15</v>
      </c>
      <c r="L21" s="4">
        <v>30</v>
      </c>
      <c r="M21" s="4">
        <f t="shared" si="2"/>
        <v>145</v>
      </c>
      <c r="N21" s="2" t="s">
        <v>32</v>
      </c>
      <c r="S21" s="1"/>
      <c r="T21" s="1"/>
      <c r="X21" s="1"/>
    </row>
    <row r="22" spans="2:24" s="3" customFormat="1">
      <c r="B22" s="33" t="s">
        <v>77</v>
      </c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36">
        <f>SUM(M5:M21)</f>
        <v>4358</v>
      </c>
      <c r="N22" s="37"/>
      <c r="S22" s="1"/>
      <c r="T22" s="1"/>
      <c r="X22" s="1"/>
    </row>
    <row r="23" spans="2:24" s="3" customFormat="1" ht="15.75" thickBot="1">
      <c r="B23" s="5"/>
      <c r="C23"/>
      <c r="D23"/>
      <c r="E23"/>
      <c r="F23"/>
      <c r="G23"/>
      <c r="H23" s="30">
        <f>SUM(H5:H21)</f>
        <v>27</v>
      </c>
      <c r="I23" s="6"/>
      <c r="J23" s="6"/>
      <c r="K23" s="6"/>
      <c r="L23" s="6"/>
      <c r="M23" s="6"/>
      <c r="N23"/>
      <c r="S23" s="1"/>
      <c r="T23" s="1"/>
      <c r="X23" s="1"/>
    </row>
    <row r="24" spans="2:24" s="1" customFormat="1" ht="15" customHeight="1">
      <c r="B24" s="12" t="s">
        <v>8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</row>
    <row r="25" spans="2:24" s="1" customFormat="1" ht="15" customHeight="1" thickBot="1">
      <c r="B25" s="15" t="s">
        <v>17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</row>
    <row r="26" spans="2:24" s="1" customFormat="1" ht="30" customHeight="1" thickBot="1">
      <c r="B26" s="18" t="s">
        <v>9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</row>
  </sheetData>
  <sortState ref="C4:M15">
    <sortCondition ref="C4:C15"/>
    <sortCondition ref="D4:D15"/>
  </sortState>
  <mergeCells count="8">
    <mergeCell ref="B24:M24"/>
    <mergeCell ref="B25:M25"/>
    <mergeCell ref="B26:M26"/>
    <mergeCell ref="B2:H2"/>
    <mergeCell ref="I2:M2"/>
    <mergeCell ref="B3:H3"/>
    <mergeCell ref="I3:M3"/>
    <mergeCell ref="B22:L22"/>
  </mergeCells>
  <conditionalFormatting sqref="D23 D5:D21">
    <cfRule type="duplicateValues" dxfId="0" priority="1"/>
  </conditionalFormatting>
  <pageMargins left="0.23" right="0.1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2025-09-09T12:48:37Z</cp:lastPrinted>
  <dcterms:created xsi:type="dcterms:W3CDTF">2025-06-06T11:39:58Z</dcterms:created>
  <dcterms:modified xsi:type="dcterms:W3CDTF">2025-10-15T07:17:59Z</dcterms:modified>
</cp:coreProperties>
</file>