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8" i="1"/>
  <c r="A7" i="1"/>
  <c r="I33" i="1" l="1"/>
  <c r="H33" i="1"/>
  <c r="G33" i="1"/>
  <c r="K31" i="1"/>
  <c r="J31" i="1"/>
  <c r="L31" i="1" s="1"/>
  <c r="K30" i="1"/>
  <c r="J30" i="1"/>
  <c r="L30" i="1" s="1"/>
  <c r="K29" i="1"/>
  <c r="J29" i="1"/>
  <c r="L29" i="1" s="1"/>
  <c r="K28" i="1"/>
  <c r="J28" i="1"/>
  <c r="L28" i="1" s="1"/>
  <c r="K27" i="1"/>
  <c r="J27" i="1"/>
  <c r="L27" i="1" s="1"/>
  <c r="K26" i="1"/>
  <c r="J26" i="1"/>
  <c r="L26" i="1" s="1"/>
  <c r="K25" i="1"/>
  <c r="J25" i="1"/>
  <c r="L25" i="1" s="1"/>
  <c r="K24" i="1"/>
  <c r="J24" i="1"/>
  <c r="L24" i="1" s="1"/>
  <c r="K23" i="1"/>
  <c r="J23" i="1"/>
  <c r="L23" i="1" s="1"/>
  <c r="K22" i="1"/>
  <c r="J22" i="1"/>
  <c r="L22" i="1" s="1"/>
  <c r="K21" i="1"/>
  <c r="J21" i="1"/>
  <c r="L21" i="1" s="1"/>
  <c r="K20" i="1"/>
  <c r="J20" i="1"/>
  <c r="L20" i="1" s="1"/>
  <c r="K19" i="1"/>
  <c r="J19" i="1"/>
  <c r="L19" i="1" s="1"/>
  <c r="K18" i="1"/>
  <c r="J18" i="1"/>
  <c r="L18" i="1" s="1"/>
  <c r="K17" i="1"/>
  <c r="J17" i="1"/>
  <c r="L17" i="1" s="1"/>
  <c r="K16" i="1"/>
  <c r="J16" i="1"/>
  <c r="L16" i="1" s="1"/>
  <c r="K15" i="1"/>
  <c r="J15" i="1"/>
  <c r="L15" i="1" s="1"/>
  <c r="K14" i="1"/>
  <c r="J14" i="1"/>
  <c r="L14" i="1" s="1"/>
  <c r="K13" i="1"/>
  <c r="J13" i="1"/>
  <c r="L13" i="1" s="1"/>
  <c r="K12" i="1"/>
  <c r="J12" i="1"/>
  <c r="L12" i="1" s="1"/>
  <c r="K11" i="1"/>
  <c r="J11" i="1"/>
  <c r="L11" i="1" s="1"/>
  <c r="K10" i="1"/>
  <c r="J10" i="1"/>
  <c r="L10" i="1" s="1"/>
  <c r="K9" i="1"/>
  <c r="J9" i="1"/>
  <c r="L9" i="1" s="1"/>
  <c r="K8" i="1"/>
  <c r="J8" i="1"/>
  <c r="L8" i="1" s="1"/>
  <c r="K7" i="1"/>
  <c r="J7" i="1"/>
  <c r="L7" i="1" s="1"/>
  <c r="K6" i="1"/>
  <c r="J6" i="1"/>
  <c r="L6" i="1" s="1"/>
  <c r="L32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<sst xmlns="http://schemas.openxmlformats.org/spreadsheetml/2006/main" count="289" uniqueCount="186">
  <si>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</si>
  <si>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</si>
  <si>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</si>
  <si>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</si>
  <si>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</si>
  <si>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</si>
  <si>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</si>
  <si>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</si>
  <si>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</si>
  <si>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</si>
  <si>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</si>
  <si>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</si>
  <si>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</si>
  <si>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</si>
  <si>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</si>
  <si>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</si>
  <si>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</si>
  <si>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</si>
  <si>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</si>
  <si>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</si>
  <si>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</si>
  <si>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</si>
  <si>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</si>
  <si>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</si>
  <si>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</si>
  <si>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</si>
  <si>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</si>
  <si>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</si>
  <si>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</si>
  <si>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</si>
  <si>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</si>
  <si>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</si>
  <si>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</si>
  <si>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</si>
  <si>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</si>
  <si>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</si>
  <si>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</si>
  <si>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</si>
  <si>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</si>
  <si>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</si>
  <si>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</si>
  <si>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</si>
  <si>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</si>
  <si>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</si>
  <si>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</si>
  <si>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</si>
  <si>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</si>
  <si>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</si>
  <si>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</si>
  <si>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</si>
  <si>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</si>
  <si>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</si>
  <si>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</si>
  <si>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</si>
  <si>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</si>
  <si>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</si>
  <si>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</si>
  <si>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</si>
  <si>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</si>
  <si>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</si>
  <si>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</si>
  <si>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</si>
  <si>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</si>
  <si>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</si>
  <si>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</si>
  <si>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</si>
  <si>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</si>
  <si>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</si>
  <si>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</si>
  <si>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</si>
  <si>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</si>
  <si>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</si>
  <si>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</si>
  <si>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</si>
  <si>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</si>
  <si>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</si>
  <si>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</si>
  <si>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</si>
  <si>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</si>
  <si>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</si>
  <si>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</si>
  <si>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</si>
  <si>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</si>
  <si>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</si>
  <si>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KRISHNA AGENCY</t>
  </si>
  <si>
    <t>NANDINI AGENCY</t>
  </si>
  <si>
    <t>MAHAVEER AGENCY</t>
  </si>
  <si>
    <t>ARATI AGENCY</t>
  </si>
  <si>
    <t>ANGUL</t>
  </si>
  <si>
    <t>BINOD AGENCY</t>
  </si>
  <si>
    <t>NIMAPARA</t>
  </si>
  <si>
    <t>SUBHALAXMI AGENCY</t>
  </si>
  <si>
    <t>SIPU AGENCY</t>
  </si>
  <si>
    <t xml:space="preserve">SRI HANUMAN AGENCY </t>
  </si>
  <si>
    <t>CUTTACK</t>
  </si>
  <si>
    <t>SHREEPALI ENTERPRISES</t>
  </si>
  <si>
    <t>BHASKAR AGENCIES</t>
  </si>
  <si>
    <t xml:space="preserve">SAI MARKETING </t>
  </si>
  <si>
    <t>BELIAPAL</t>
  </si>
  <si>
    <t>INV.NO.</t>
  </si>
  <si>
    <t>BUCKET CASE</t>
  </si>
  <si>
    <t>FREIGHT</t>
  </si>
  <si>
    <t>UNLOAD</t>
  </si>
  <si>
    <t>TOTAL FREIGHT</t>
  </si>
  <si>
    <t>10/9/2025</t>
  </si>
  <si>
    <t>M/126</t>
  </si>
  <si>
    <t>281</t>
  </si>
  <si>
    <t>BERHAMPUR</t>
  </si>
  <si>
    <t>ARNAPURNA TRADERS</t>
  </si>
  <si>
    <t>M/127</t>
  </si>
  <si>
    <t>2732</t>
  </si>
  <si>
    <t>MENDHASALA</t>
  </si>
  <si>
    <t>HANDS ON TRADERS</t>
  </si>
  <si>
    <t>M/128</t>
  </si>
  <si>
    <t>2733</t>
  </si>
  <si>
    <t>11/9/2025</t>
  </si>
  <si>
    <t>M/129</t>
  </si>
  <si>
    <t>286</t>
  </si>
  <si>
    <t>KAMAKHYANAGAR</t>
  </si>
  <si>
    <t>S N TRADERS</t>
  </si>
  <si>
    <t>M/130</t>
  </si>
  <si>
    <t>288</t>
  </si>
  <si>
    <t>OM SAI DISTRIBUTORS</t>
  </si>
  <si>
    <t>12/9/2025</t>
  </si>
  <si>
    <t>M/131</t>
  </si>
  <si>
    <t>13/9/2025</t>
  </si>
  <si>
    <t>M/132</t>
  </si>
  <si>
    <t>294</t>
  </si>
  <si>
    <t>M/133</t>
  </si>
  <si>
    <t>17/9/2025</t>
  </si>
  <si>
    <t>M/134</t>
  </si>
  <si>
    <t>19/9/2025</t>
  </si>
  <si>
    <t>M/135</t>
  </si>
  <si>
    <t>24/9/2025</t>
  </si>
  <si>
    <t>M/136</t>
  </si>
  <si>
    <t>306</t>
  </si>
  <si>
    <t>BALIGUDA</t>
  </si>
  <si>
    <t>LAXMI AGENCIES</t>
  </si>
  <si>
    <t>26/9/2025</t>
  </si>
  <si>
    <t>M/137</t>
  </si>
  <si>
    <t>311</t>
  </si>
  <si>
    <t>27/9/2025</t>
  </si>
  <si>
    <t>M/138</t>
  </si>
  <si>
    <t>M/139</t>
  </si>
  <si>
    <t>318</t>
  </si>
  <si>
    <t>DASPALLA</t>
  </si>
  <si>
    <t>HARIPRIYA AGENCY</t>
  </si>
  <si>
    <t>M/140</t>
  </si>
  <si>
    <t>M/141</t>
  </si>
  <si>
    <t xml:space="preserve">PARALAKHEMUNDI </t>
  </si>
  <si>
    <t>MUKKIDAMA ENTERPRISES</t>
  </si>
  <si>
    <t>M/142</t>
  </si>
  <si>
    <t>323</t>
  </si>
  <si>
    <t/>
  </si>
  <si>
    <t>SAHOO ENTERPRISES</t>
  </si>
  <si>
    <t>30/9/2025</t>
  </si>
  <si>
    <t>M/143</t>
  </si>
  <si>
    <t>329</t>
  </si>
  <si>
    <t>BRAJARAJNAGAR</t>
  </si>
  <si>
    <t>PRABIN TRADERS</t>
  </si>
  <si>
    <t>M/144</t>
  </si>
  <si>
    <t>330</t>
  </si>
  <si>
    <t>M/145</t>
  </si>
  <si>
    <t>331</t>
  </si>
  <si>
    <t>RAM CHANDRA BHANDAR</t>
  </si>
  <si>
    <t>M/146</t>
  </si>
  <si>
    <t>332</t>
  </si>
  <si>
    <t>M/147</t>
  </si>
  <si>
    <t>333</t>
  </si>
  <si>
    <t>M M AGENCIES</t>
  </si>
  <si>
    <t>M/148</t>
  </si>
  <si>
    <t>335</t>
  </si>
  <si>
    <t>BASANTIA</t>
  </si>
  <si>
    <t>M/149</t>
  </si>
  <si>
    <t>336</t>
  </si>
  <si>
    <t>M/150</t>
  </si>
  <si>
    <t>337</t>
  </si>
  <si>
    <t>M/151</t>
  </si>
  <si>
    <t>340</t>
  </si>
  <si>
    <t>BINKA</t>
  </si>
  <si>
    <t>MAHESWARI TRADERS</t>
  </si>
  <si>
    <t>Kindly, verify &amp; confirm within 7 days, else GST will be filed by 20th  OCTOBER, 2025. 
GST to be paid by Consignor under Reverse Charge Mechanism(RCM) as per GST.</t>
  </si>
  <si>
    <t>Bill Date:  30/09/2025
Bill NO : 17376
Total Amount: 177300.00</t>
  </si>
  <si>
    <t>(RUPEES ONE LAKH SEVENTY SEVEN THOUSAND THREE HUNDRED ONLY)</t>
  </si>
  <si>
    <t xml:space="preserve">To,
M/S SHANTINATH DETERGENTS PVT. LTD.
Address:TAHASIL - TANGI - CHOUDWAR KHATA NO 142 PLOT NO 9 MOUZA - BADAKESHREPUR 
PS - TANGI ,9337222044
GST No: 21AADCS4720M1ZH
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</si>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</sst>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2" fontId="0" fillId="2" borderId="0" xfId="0" applyNumberFormat="1" applyFont="1" applyFill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/>
    </xf>
    <xf numFmtId="0" fontId="0" fillId="2" borderId="13" xfId="0" applyNumberFormat="1" applyFont="1" applyFill="1" applyBorder="1"/>
    <xf numFmtId="2" fontId="0" fillId="2" borderId="13" xfId="0" applyNumberFormat="1" applyFont="1" applyFill="1" applyBorder="1"/>
    <xf numFmtId="2" fontId="0" fillId="2" borderId="14" xfId="0" applyNumberFormat="1" applyFont="1" applyFill="1" applyBorder="1"/>
    <xf numFmtId="0" fontId="0" fillId="2" borderId="16" xfId="0" applyNumberFormat="1" applyFont="1" applyFill="1" applyBorder="1"/>
    <xf numFmtId="0" fontId="0" fillId="2" borderId="8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9" xfId="0" applyNumberFormat="1" applyFont="1" applyFill="1" applyBorder="1"/>
    <xf numFmtId="0" fontId="2" fillId="2" borderId="16" xfId="0" applyNumberFormat="1" applyFont="1" applyFill="1" applyBorder="1"/>
    <xf numFmtId="0" fontId="2" fillId="2" borderId="1" xfId="0" applyNumberFormat="1" applyFont="1" applyFill="1" applyBorder="1"/>
    <xf numFmtId="4" fontId="0" fillId="2" borderId="0" xfId="0" applyNumberFormat="1" applyFont="1" applyFill="1"/>
    <xf numFmtId="0" fontId="0" fillId="2" borderId="18" xfId="0" applyNumberFormat="1" applyFont="1" applyFill="1" applyBorder="1"/>
    <xf numFmtId="2" fontId="0" fillId="2" borderId="18" xfId="0" applyNumberFormat="1" applyFont="1" applyFill="1" applyBorder="1"/>
    <xf numFmtId="2" fontId="0" fillId="2" borderId="20" xfId="0" applyNumberFormat="1" applyFont="1" applyFill="1" applyBorder="1"/>
    <xf numFmtId="2" fontId="1" fillId="2" borderId="4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1" fillId="2" borderId="17" xfId="0" applyNumberFormat="1" applyFont="1" applyFill="1" applyBorder="1" applyAlignment="1">
      <alignment horizontal="center"/>
    </xf>
    <xf numFmtId="0" fontId="1" fillId="2" borderId="0" xfId="0" applyNumberFormat="1" applyFont="1" applyFill="1" applyBorder="1"/>
    <xf numFmtId="0" fontId="1" fillId="2" borderId="21" xfId="0" applyNumberFormat="1" applyFont="1" applyFill="1" applyBorder="1" applyAlignment="1">
      <alignment horizontal="center"/>
    </xf>
    <xf numFmtId="2" fontId="1" fillId="2" borderId="0" xfId="0" applyNumberFormat="1" applyFont="1" applyFill="1" applyBorder="1"/>
    <xf numFmtId="2" fontId="1" fillId="2" borderId="19" xfId="0" applyNumberFormat="1" applyFont="1" applyFill="1" applyBorder="1"/>
    <xf numFmtId="0" fontId="1" fillId="2" borderId="0" xfId="0" applyNumberFormat="1" applyFont="1" applyFill="1"/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8</xdr:col>
      <xdr:colOff>400049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1475"/>
          <a:ext cx="4857749" cy="952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TA\Downloads\SHANTINATH%20FREIG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M/126</v>
          </cell>
          <cell r="B2">
            <v>10500</v>
          </cell>
          <cell r="C2">
            <v>0</v>
          </cell>
        </row>
        <row r="3">
          <cell r="A3" t="str">
            <v>M/127</v>
          </cell>
          <cell r="B3">
            <v>1350</v>
          </cell>
          <cell r="C3">
            <v>100</v>
          </cell>
        </row>
        <row r="4">
          <cell r="A4" t="str">
            <v>M/128</v>
          </cell>
          <cell r="B4">
            <v>1350</v>
          </cell>
          <cell r="C4">
            <v>100</v>
          </cell>
        </row>
        <row r="5">
          <cell r="A5" t="str">
            <v>M/129</v>
          </cell>
          <cell r="B5">
            <v>5100</v>
          </cell>
          <cell r="C5">
            <v>0</v>
          </cell>
        </row>
        <row r="6">
          <cell r="A6" t="str">
            <v>M/130</v>
          </cell>
          <cell r="B6">
            <v>9500</v>
          </cell>
          <cell r="C6">
            <v>0</v>
          </cell>
        </row>
        <row r="7">
          <cell r="A7" t="str">
            <v>M/131</v>
          </cell>
          <cell r="B7">
            <v>8600</v>
          </cell>
          <cell r="C7">
            <v>0</v>
          </cell>
        </row>
        <row r="8">
          <cell r="A8" t="str">
            <v>M/132</v>
          </cell>
          <cell r="B8">
            <v>8500</v>
          </cell>
          <cell r="C8">
            <v>0</v>
          </cell>
        </row>
        <row r="9">
          <cell r="A9" t="str">
            <v>M/133</v>
          </cell>
          <cell r="B9">
            <v>6500</v>
          </cell>
          <cell r="C9">
            <v>0</v>
          </cell>
        </row>
        <row r="10">
          <cell r="A10" t="str">
            <v>M/134</v>
          </cell>
          <cell r="B10">
            <v>5300</v>
          </cell>
          <cell r="C10">
            <v>0</v>
          </cell>
        </row>
        <row r="11">
          <cell r="A11" t="str">
            <v>M/135</v>
          </cell>
          <cell r="B11">
            <v>9200</v>
          </cell>
          <cell r="C11">
            <v>0</v>
          </cell>
        </row>
        <row r="12">
          <cell r="A12" t="str">
            <v>M/136</v>
          </cell>
          <cell r="B12">
            <v>9500</v>
          </cell>
          <cell r="C12">
            <v>0</v>
          </cell>
        </row>
        <row r="13">
          <cell r="A13" t="str">
            <v>M/137</v>
          </cell>
          <cell r="B13">
            <v>1700</v>
          </cell>
          <cell r="C13">
            <v>0</v>
          </cell>
        </row>
        <row r="14">
          <cell r="A14" t="str">
            <v>M/138</v>
          </cell>
          <cell r="B14">
            <v>5200</v>
          </cell>
          <cell r="C14">
            <v>0</v>
          </cell>
        </row>
        <row r="15">
          <cell r="A15" t="str">
            <v>M/139</v>
          </cell>
          <cell r="B15">
            <v>6900</v>
          </cell>
          <cell r="C15">
            <v>0</v>
          </cell>
        </row>
        <row r="16">
          <cell r="A16" t="str">
            <v>M/140</v>
          </cell>
          <cell r="B16">
            <v>4200</v>
          </cell>
          <cell r="C16">
            <v>0</v>
          </cell>
        </row>
        <row r="17">
          <cell r="A17" t="str">
            <v>M/141</v>
          </cell>
          <cell r="B17">
            <v>7000</v>
          </cell>
          <cell r="C17">
            <v>0</v>
          </cell>
        </row>
        <row r="18">
          <cell r="A18" t="str">
            <v>M/142</v>
          </cell>
          <cell r="B18">
            <v>8100</v>
          </cell>
          <cell r="C18">
            <v>0</v>
          </cell>
        </row>
        <row r="19">
          <cell r="A19" t="str">
            <v>M/143</v>
          </cell>
          <cell r="B19">
            <v>7000</v>
          </cell>
          <cell r="C19">
            <v>0</v>
          </cell>
        </row>
        <row r="20">
          <cell r="A20" t="str">
            <v>M/144</v>
          </cell>
          <cell r="B20">
            <v>9000</v>
          </cell>
          <cell r="C20">
            <v>0</v>
          </cell>
        </row>
        <row r="21">
          <cell r="A21" t="str">
            <v>M/145</v>
          </cell>
          <cell r="B21">
            <v>6000</v>
          </cell>
          <cell r="C21">
            <v>500</v>
          </cell>
        </row>
        <row r="22">
          <cell r="A22" t="str">
            <v>M/146</v>
          </cell>
          <cell r="B22">
            <v>5800</v>
          </cell>
          <cell r="C22">
            <v>0</v>
          </cell>
        </row>
        <row r="23">
          <cell r="A23" t="str">
            <v>M/147</v>
          </cell>
          <cell r="B23">
            <v>7000</v>
          </cell>
          <cell r="C23">
            <v>0</v>
          </cell>
        </row>
        <row r="24">
          <cell r="A24" t="str">
            <v>M/148</v>
          </cell>
          <cell r="B24">
            <v>9000</v>
          </cell>
          <cell r="C24">
            <v>0</v>
          </cell>
        </row>
        <row r="25">
          <cell r="A25" t="str">
            <v>M/149</v>
          </cell>
          <cell r="B25">
            <v>6800</v>
          </cell>
          <cell r="C25">
            <v>0</v>
          </cell>
        </row>
        <row r="26">
          <cell r="A26" t="str">
            <v>M/150</v>
          </cell>
          <cell r="B26">
            <v>7500</v>
          </cell>
          <cell r="C26">
            <v>0</v>
          </cell>
        </row>
        <row r="27">
          <cell r="A27" t="str">
            <v>M/151</v>
          </cell>
          <cell r="B27">
            <v>10000</v>
          </cell>
          <cell r="C27">
            <v>0</v>
          </cell>
        </row>
        <row r="28">
          <cell r="A28" t="str">
            <v>M/152</v>
          </cell>
          <cell r="B28">
            <v>6200</v>
          </cell>
          <cell r="C28">
            <v>0</v>
          </cell>
        </row>
        <row r="29">
          <cell r="A29" t="str">
            <v>M/153</v>
          </cell>
          <cell r="B29">
            <v>2700</v>
          </cell>
          <cell r="C2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abSelected="1" workbookViewId="0">
      <selection activeCell="R6" sqref="R6"/>
    </sheetView>
  </sheetViews>
  <sheetFormatPr defaultRowHeight="15"/>
  <cols>
    <col min="1" max="1" width="3.7109375" style="11" customWidth="1"/>
    <col min="2" max="2" width="9.7109375" style="12" bestFit="1" customWidth="1"/>
    <col min="3" max="3" width="7.5703125" style="13" customWidth="1"/>
    <col min="4" max="4" width="5.85546875" style="13" customWidth="1"/>
    <col min="5" max="5" width="6.42578125" style="13" bestFit="1" customWidth="1"/>
    <col min="6" max="6" width="18.42578125" style="13" bestFit="1" customWidth="1"/>
    <col min="7" max="7" width="6.5703125" style="13" bestFit="1" customWidth="1"/>
    <col min="8" max="8" width="8.5703125" style="13" customWidth="1"/>
    <col min="9" max="9" width="8.28515625" style="14" bestFit="1" customWidth="1"/>
    <col min="10" max="10" width="8.5703125" style="13" bestFit="1" customWidth="1"/>
    <col min="11" max="11" width="8.7109375" style="13" bestFit="1" customWidth="1"/>
    <col min="12" max="12" width="9.5703125" style="13" bestFit="1" customWidth="1"/>
    <col min="13" max="13" width="24.7109375" style="13" bestFit="1" customWidth="1"/>
    <col min="14" max="16384" width="9.140625" style="13"/>
  </cols>
  <sheetData>
    <row r="2" spans="1:15" ht="15.75" thickBot="1"/>
    <row r="3" spans="1:15" ht="78" customHeight="1" thickBot="1">
      <c r="A3" s="9"/>
      <c r="B3" s="10"/>
      <c r="C3" s="10"/>
      <c r="D3" s="10"/>
      <c r="E3" s="10"/>
      <c r="F3" s="10"/>
      <c r="G3" s="10"/>
      <c r="H3" s="10"/>
      <c r="I3" s="10"/>
      <c r="J3" s="44" t="s">
        <v>15</v>
      </c>
      <c r="K3" s="44"/>
      <c r="L3" s="45"/>
    </row>
    <row r="4" spans="1:15" ht="105" customHeight="1" thickBot="1">
      <c r="A4" s="49" t="s">
        <v>184</v>
      </c>
      <c r="B4" s="50"/>
      <c r="C4" s="50"/>
      <c r="D4" s="50"/>
      <c r="E4" s="50"/>
      <c r="F4" s="50"/>
      <c r="G4" s="50"/>
      <c r="H4" s="50"/>
      <c r="I4" s="50"/>
      <c r="J4" s="44" t="s">
        <v>182</v>
      </c>
      <c r="K4" s="44"/>
      <c r="L4" s="45"/>
      <c r="M4" s="15"/>
    </row>
    <row r="5" spans="1:15" s="8" customFormat="1" ht="30.75" thickBot="1">
      <c r="A5" s="16" t="s">
        <v>7</v>
      </c>
      <c r="B5" s="17" t="s">
        <v>9</v>
      </c>
      <c r="C5" s="17" t="s">
        <v>8</v>
      </c>
      <c r="D5" s="17" t="s">
        <v>99</v>
      </c>
      <c r="E5" s="17" t="s">
        <v>12</v>
      </c>
      <c r="F5" s="17" t="s">
        <v>6</v>
      </c>
      <c r="G5" s="17" t="s">
        <v>13</v>
      </c>
      <c r="H5" s="17" t="s">
        <v>100</v>
      </c>
      <c r="I5" s="17" t="s">
        <v>0</v>
      </c>
      <c r="J5" s="18" t="s">
        <v>101</v>
      </c>
      <c r="K5" s="18" t="s">
        <v>102</v>
      </c>
      <c r="L5" s="19" t="s">
        <v>103</v>
      </c>
      <c r="M5" s="20" t="s">
        <v>11</v>
      </c>
      <c r="N5" s="13"/>
      <c r="O5" s="13"/>
    </row>
    <row r="6" spans="1:15" s="8" customFormat="1" ht="17.100000000000001" customHeight="1">
      <c r="A6" s="21">
        <v>1</v>
      </c>
      <c r="B6" s="22" t="s">
        <v>104</v>
      </c>
      <c r="C6" s="22" t="s">
        <v>105</v>
      </c>
      <c r="D6" s="22" t="s">
        <v>106</v>
      </c>
      <c r="E6" s="22" t="s">
        <v>14</v>
      </c>
      <c r="F6" s="22" t="s">
        <v>107</v>
      </c>
      <c r="G6" s="22">
        <v>266</v>
      </c>
      <c r="H6" s="22">
        <v>14</v>
      </c>
      <c r="I6" s="22">
        <v>4064</v>
      </c>
      <c r="J6" s="23">
        <f>VLOOKUP(C6,[1]Sheet1!$A$2:$B$31,2,FALSE)</f>
        <v>10500</v>
      </c>
      <c r="K6" s="23">
        <f>VLOOKUP(C6,[1]Sheet1!$A$2:$C$29,3,FALSE)</f>
        <v>0</v>
      </c>
      <c r="L6" s="24">
        <f>J6+K6</f>
        <v>10500</v>
      </c>
      <c r="M6" s="25" t="s">
        <v>108</v>
      </c>
      <c r="N6" s="13"/>
      <c r="O6" s="13"/>
    </row>
    <row r="7" spans="1:15" s="8" customFormat="1" ht="17.100000000000001" customHeight="1">
      <c r="A7" s="26">
        <f>A6+1</f>
        <v>2</v>
      </c>
      <c r="B7" s="27" t="s">
        <v>104</v>
      </c>
      <c r="C7" s="27" t="s">
        <v>109</v>
      </c>
      <c r="D7" s="27" t="s">
        <v>110</v>
      </c>
      <c r="E7" s="27" t="s">
        <v>14</v>
      </c>
      <c r="F7" s="27" t="s">
        <v>111</v>
      </c>
      <c r="G7" s="27">
        <v>15</v>
      </c>
      <c r="H7" s="27"/>
      <c r="I7" s="27">
        <v>0</v>
      </c>
      <c r="J7" s="28">
        <f>VLOOKUP(C7,[1]Sheet1!$A$2:$B$31,2,FALSE)</f>
        <v>1350</v>
      </c>
      <c r="K7" s="28">
        <f>VLOOKUP(C7,[1]Sheet1!$A$2:$C$29,3,FALSE)</f>
        <v>100</v>
      </c>
      <c r="L7" s="29">
        <f t="shared" ref="L7:L31" si="0">J7+K7</f>
        <v>1450</v>
      </c>
      <c r="M7" s="25" t="s">
        <v>112</v>
      </c>
      <c r="N7" s="13"/>
      <c r="O7" s="13"/>
    </row>
    <row r="8" spans="1:15" s="8" customFormat="1" ht="17.100000000000001" customHeight="1">
      <c r="A8" s="26">
        <f t="shared" ref="A8:A31" si="1">A7+1</f>
        <v>3</v>
      </c>
      <c r="B8" s="27" t="s">
        <v>104</v>
      </c>
      <c r="C8" s="27" t="s">
        <v>113</v>
      </c>
      <c r="D8" s="27" t="s">
        <v>114</v>
      </c>
      <c r="E8" s="27" t="s">
        <v>14</v>
      </c>
      <c r="F8" s="27" t="s">
        <v>111</v>
      </c>
      <c r="G8" s="27">
        <v>22</v>
      </c>
      <c r="H8" s="27"/>
      <c r="I8" s="27">
        <v>0</v>
      </c>
      <c r="J8" s="28">
        <f>VLOOKUP(C8,[1]Sheet1!$A$2:$B$31,2,FALSE)</f>
        <v>1350</v>
      </c>
      <c r="K8" s="28">
        <f>VLOOKUP(C8,[1]Sheet1!$A$2:$C$29,3,FALSE)</f>
        <v>100</v>
      </c>
      <c r="L8" s="29">
        <f t="shared" si="0"/>
        <v>1450</v>
      </c>
      <c r="M8" s="25" t="s">
        <v>112</v>
      </c>
      <c r="N8" s="13"/>
      <c r="O8" s="13"/>
    </row>
    <row r="9" spans="1:15" s="8" customFormat="1" ht="17.100000000000001" customHeight="1">
      <c r="A9" s="26">
        <f t="shared" si="1"/>
        <v>4</v>
      </c>
      <c r="B9" s="27" t="s">
        <v>115</v>
      </c>
      <c r="C9" s="27" t="s">
        <v>116</v>
      </c>
      <c r="D9" s="27" t="s">
        <v>117</v>
      </c>
      <c r="E9" s="27" t="s">
        <v>14</v>
      </c>
      <c r="F9" s="27" t="s">
        <v>118</v>
      </c>
      <c r="G9" s="27">
        <v>146</v>
      </c>
      <c r="H9" s="27"/>
      <c r="I9" s="27">
        <v>1935</v>
      </c>
      <c r="J9" s="28">
        <f>VLOOKUP(C9,[1]Sheet1!$A$2:$B$31,2,FALSE)</f>
        <v>5100</v>
      </c>
      <c r="K9" s="28">
        <f>VLOOKUP(C9,[1]Sheet1!$A$2:$C$29,3,FALSE)</f>
        <v>0</v>
      </c>
      <c r="L9" s="29">
        <f t="shared" si="0"/>
        <v>5100</v>
      </c>
      <c r="M9" s="25" t="s">
        <v>119</v>
      </c>
      <c r="N9" s="13"/>
      <c r="O9" s="13"/>
    </row>
    <row r="10" spans="1:15" s="8" customFormat="1" ht="17.100000000000001" customHeight="1">
      <c r="A10" s="26">
        <f t="shared" si="1"/>
        <v>5</v>
      </c>
      <c r="B10" s="27" t="s">
        <v>115</v>
      </c>
      <c r="C10" s="27" t="s">
        <v>120</v>
      </c>
      <c r="D10" s="27" t="s">
        <v>121</v>
      </c>
      <c r="E10" s="27" t="s">
        <v>14</v>
      </c>
      <c r="F10" s="27" t="s">
        <v>19</v>
      </c>
      <c r="G10" s="27">
        <v>186</v>
      </c>
      <c r="H10" s="27"/>
      <c r="I10" s="27">
        <v>2007</v>
      </c>
      <c r="J10" s="28">
        <f>VLOOKUP(C10,[1]Sheet1!$A$2:$B$31,2,FALSE)</f>
        <v>9500</v>
      </c>
      <c r="K10" s="28">
        <f>VLOOKUP(C10,[1]Sheet1!$A$2:$C$29,3,FALSE)</f>
        <v>0</v>
      </c>
      <c r="L10" s="29">
        <f t="shared" si="0"/>
        <v>9500</v>
      </c>
      <c r="M10" s="25" t="s">
        <v>122</v>
      </c>
      <c r="N10" s="13"/>
      <c r="O10" s="13"/>
    </row>
    <row r="11" spans="1:15" s="8" customFormat="1" ht="17.100000000000001" customHeight="1">
      <c r="A11" s="26">
        <f t="shared" si="1"/>
        <v>6</v>
      </c>
      <c r="B11" s="27" t="s">
        <v>123</v>
      </c>
      <c r="C11" s="27" t="s">
        <v>124</v>
      </c>
      <c r="D11" s="27" t="s">
        <v>28</v>
      </c>
      <c r="E11" s="27" t="s">
        <v>14</v>
      </c>
      <c r="F11" s="27" t="s">
        <v>98</v>
      </c>
      <c r="G11" s="27">
        <v>167</v>
      </c>
      <c r="H11" s="27"/>
      <c r="I11" s="27">
        <v>3683</v>
      </c>
      <c r="J11" s="28">
        <f>VLOOKUP(C11,[1]Sheet1!$A$2:$B$31,2,FALSE)</f>
        <v>8600</v>
      </c>
      <c r="K11" s="28">
        <f>VLOOKUP(C11,[1]Sheet1!$A$2:$C$29,3,FALSE)</f>
        <v>0</v>
      </c>
      <c r="L11" s="29">
        <f t="shared" si="0"/>
        <v>8600</v>
      </c>
      <c r="M11" s="25" t="s">
        <v>84</v>
      </c>
      <c r="N11" s="13"/>
      <c r="O11" s="13"/>
    </row>
    <row r="12" spans="1:15" s="8" customFormat="1" ht="17.100000000000001" customHeight="1">
      <c r="A12" s="26">
        <f t="shared" si="1"/>
        <v>7</v>
      </c>
      <c r="B12" s="27" t="s">
        <v>125</v>
      </c>
      <c r="C12" s="27" t="s">
        <v>126</v>
      </c>
      <c r="D12" s="27" t="s">
        <v>127</v>
      </c>
      <c r="E12" s="27" t="s">
        <v>14</v>
      </c>
      <c r="F12" s="27" t="s">
        <v>4</v>
      </c>
      <c r="G12" s="27">
        <v>269</v>
      </c>
      <c r="H12" s="27">
        <v>17</v>
      </c>
      <c r="I12" s="27">
        <v>3413</v>
      </c>
      <c r="J12" s="28">
        <f>VLOOKUP(C12,[1]Sheet1!$A$2:$B$31,2,FALSE)</f>
        <v>8500</v>
      </c>
      <c r="K12" s="28">
        <f>VLOOKUP(C12,[1]Sheet1!$A$2:$C$29,3,FALSE)</f>
        <v>0</v>
      </c>
      <c r="L12" s="29">
        <f t="shared" si="0"/>
        <v>8500</v>
      </c>
      <c r="M12" s="25" t="s">
        <v>86</v>
      </c>
      <c r="N12" s="13"/>
      <c r="O12" s="13"/>
    </row>
    <row r="13" spans="1:15" s="8" customFormat="1" ht="17.100000000000001" customHeight="1">
      <c r="A13" s="26">
        <f t="shared" si="1"/>
        <v>8</v>
      </c>
      <c r="B13" s="27" t="s">
        <v>125</v>
      </c>
      <c r="C13" s="27" t="s">
        <v>128</v>
      </c>
      <c r="D13" s="27" t="s">
        <v>37</v>
      </c>
      <c r="E13" s="27" t="s">
        <v>14</v>
      </c>
      <c r="F13" s="27" t="s">
        <v>5</v>
      </c>
      <c r="G13" s="27">
        <v>148</v>
      </c>
      <c r="H13" s="27">
        <v>22</v>
      </c>
      <c r="I13" s="27">
        <v>2382</v>
      </c>
      <c r="J13" s="28">
        <f>VLOOKUP(C13,[1]Sheet1!$A$2:$B$31,2,FALSE)</f>
        <v>6500</v>
      </c>
      <c r="K13" s="28">
        <f>VLOOKUP(C13,[1]Sheet1!$A$2:$C$29,3,FALSE)</f>
        <v>0</v>
      </c>
      <c r="L13" s="29">
        <f t="shared" si="0"/>
        <v>6500</v>
      </c>
      <c r="M13" s="25" t="s">
        <v>96</v>
      </c>
      <c r="N13" s="13"/>
      <c r="O13" s="13"/>
    </row>
    <row r="14" spans="1:15" s="8" customFormat="1" ht="17.100000000000001" customHeight="1">
      <c r="A14" s="26">
        <f t="shared" si="1"/>
        <v>9</v>
      </c>
      <c r="B14" s="27" t="s">
        <v>129</v>
      </c>
      <c r="C14" s="27" t="s">
        <v>130</v>
      </c>
      <c r="D14" s="27" t="s">
        <v>43</v>
      </c>
      <c r="E14" s="27" t="s">
        <v>14</v>
      </c>
      <c r="F14" s="27" t="s">
        <v>118</v>
      </c>
      <c r="G14" s="27">
        <v>203</v>
      </c>
      <c r="H14" s="27">
        <v>8</v>
      </c>
      <c r="I14" s="27">
        <v>2386</v>
      </c>
      <c r="J14" s="28">
        <f>VLOOKUP(C14,[1]Sheet1!$A$2:$B$31,2,FALSE)</f>
        <v>5300</v>
      </c>
      <c r="K14" s="28">
        <f>VLOOKUP(C14,[1]Sheet1!$A$2:$C$29,3,FALSE)</f>
        <v>0</v>
      </c>
      <c r="L14" s="29">
        <f t="shared" si="0"/>
        <v>5300</v>
      </c>
      <c r="M14" s="25" t="s">
        <v>119</v>
      </c>
      <c r="N14" s="13"/>
      <c r="O14" s="13"/>
    </row>
    <row r="15" spans="1:15" s="8" customFormat="1" ht="17.100000000000001" customHeight="1">
      <c r="A15" s="26">
        <f t="shared" si="1"/>
        <v>10</v>
      </c>
      <c r="B15" s="27" t="s">
        <v>131</v>
      </c>
      <c r="C15" s="27" t="s">
        <v>132</v>
      </c>
      <c r="D15" s="27" t="s">
        <v>54</v>
      </c>
      <c r="E15" s="27" t="s">
        <v>14</v>
      </c>
      <c r="F15" s="27" t="s">
        <v>88</v>
      </c>
      <c r="G15" s="27">
        <v>349</v>
      </c>
      <c r="H15" s="27">
        <v>27</v>
      </c>
      <c r="I15" s="27">
        <v>4100</v>
      </c>
      <c r="J15" s="28">
        <f>VLOOKUP(C15,[1]Sheet1!$A$2:$B$31,2,FALSE)</f>
        <v>9200</v>
      </c>
      <c r="K15" s="28">
        <f>VLOOKUP(C15,[1]Sheet1!$A$2:$C$29,3,FALSE)</f>
        <v>0</v>
      </c>
      <c r="L15" s="29">
        <f t="shared" si="0"/>
        <v>9200</v>
      </c>
      <c r="M15" s="25" t="s">
        <v>97</v>
      </c>
      <c r="N15" s="13"/>
      <c r="O15" s="13"/>
    </row>
    <row r="16" spans="1:15" s="8" customFormat="1" ht="17.100000000000001" customHeight="1">
      <c r="A16" s="26">
        <f t="shared" si="1"/>
        <v>11</v>
      </c>
      <c r="B16" s="27" t="s">
        <v>133</v>
      </c>
      <c r="C16" s="27" t="s">
        <v>134</v>
      </c>
      <c r="D16" s="27" t="s">
        <v>135</v>
      </c>
      <c r="E16" s="27" t="s">
        <v>14</v>
      </c>
      <c r="F16" s="27" t="s">
        <v>136</v>
      </c>
      <c r="G16" s="27">
        <v>157</v>
      </c>
      <c r="H16" s="27">
        <v>16</v>
      </c>
      <c r="I16" s="27">
        <v>1095</v>
      </c>
      <c r="J16" s="28">
        <f>VLOOKUP(C16,[1]Sheet1!$A$2:$B$31,2,FALSE)</f>
        <v>9500</v>
      </c>
      <c r="K16" s="28">
        <f>VLOOKUP(C16,[1]Sheet1!$A$2:$C$29,3,FALSE)</f>
        <v>0</v>
      </c>
      <c r="L16" s="29">
        <f t="shared" si="0"/>
        <v>9500</v>
      </c>
      <c r="M16" s="25" t="s">
        <v>137</v>
      </c>
      <c r="N16" s="13"/>
      <c r="O16" s="13"/>
    </row>
    <row r="17" spans="1:15" s="8" customFormat="1" ht="17.100000000000001" customHeight="1">
      <c r="A17" s="26">
        <f t="shared" si="1"/>
        <v>12</v>
      </c>
      <c r="B17" s="27" t="s">
        <v>138</v>
      </c>
      <c r="C17" s="27" t="s">
        <v>139</v>
      </c>
      <c r="D17" s="27" t="s">
        <v>140</v>
      </c>
      <c r="E17" s="27" t="s">
        <v>14</v>
      </c>
      <c r="F17" s="27" t="s">
        <v>94</v>
      </c>
      <c r="G17" s="27">
        <v>115</v>
      </c>
      <c r="H17" s="27"/>
      <c r="I17" s="27">
        <v>1487</v>
      </c>
      <c r="J17" s="28">
        <f>VLOOKUP(C17,[1]Sheet1!$A$2:$B$31,2,FALSE)</f>
        <v>1700</v>
      </c>
      <c r="K17" s="28">
        <f>VLOOKUP(C17,[1]Sheet1!$A$2:$C$29,3,FALSE)</f>
        <v>0</v>
      </c>
      <c r="L17" s="29">
        <f t="shared" si="0"/>
        <v>1700</v>
      </c>
      <c r="M17" s="25" t="s">
        <v>95</v>
      </c>
      <c r="N17" s="13"/>
      <c r="O17" s="13"/>
    </row>
    <row r="18" spans="1:15" s="8" customFormat="1" ht="17.100000000000001" customHeight="1">
      <c r="A18" s="26">
        <f t="shared" si="1"/>
        <v>13</v>
      </c>
      <c r="B18" s="27" t="s">
        <v>141</v>
      </c>
      <c r="C18" s="27" t="s">
        <v>142</v>
      </c>
      <c r="D18" s="27" t="s">
        <v>69</v>
      </c>
      <c r="E18" s="27" t="s">
        <v>14</v>
      </c>
      <c r="F18" s="27" t="s">
        <v>90</v>
      </c>
      <c r="G18" s="27">
        <v>132</v>
      </c>
      <c r="H18" s="27"/>
      <c r="I18" s="27">
        <v>1647</v>
      </c>
      <c r="J18" s="28">
        <f>VLOOKUP(C18,[1]Sheet1!$A$2:$B$31,2,FALSE)</f>
        <v>5200</v>
      </c>
      <c r="K18" s="28">
        <f>VLOOKUP(C18,[1]Sheet1!$A$2:$C$29,3,FALSE)</f>
        <v>0</v>
      </c>
      <c r="L18" s="29">
        <f t="shared" si="0"/>
        <v>5200</v>
      </c>
      <c r="M18" s="25" t="s">
        <v>91</v>
      </c>
      <c r="N18" s="13"/>
      <c r="O18" s="13"/>
    </row>
    <row r="19" spans="1:15" s="8" customFormat="1" ht="17.100000000000001" customHeight="1">
      <c r="A19" s="26">
        <f t="shared" si="1"/>
        <v>14</v>
      </c>
      <c r="B19" s="27" t="s">
        <v>141</v>
      </c>
      <c r="C19" s="27" t="s">
        <v>143</v>
      </c>
      <c r="D19" s="27" t="s">
        <v>75</v>
      </c>
      <c r="E19" s="27" t="s">
        <v>14</v>
      </c>
      <c r="F19" s="27" t="s">
        <v>18</v>
      </c>
      <c r="G19" s="27">
        <v>177</v>
      </c>
      <c r="H19" s="27">
        <v>15</v>
      </c>
      <c r="I19" s="27">
        <v>2133</v>
      </c>
      <c r="J19" s="28">
        <f>VLOOKUP(C19,[1]Sheet1!$A$2:$B$31,2,FALSE)</f>
        <v>6900</v>
      </c>
      <c r="K19" s="28">
        <f>VLOOKUP(C19,[1]Sheet1!$A$2:$C$29,3,FALSE)</f>
        <v>0</v>
      </c>
      <c r="L19" s="29">
        <f t="shared" si="0"/>
        <v>6900</v>
      </c>
      <c r="M19" s="25" t="s">
        <v>85</v>
      </c>
      <c r="N19" s="13"/>
      <c r="O19" s="13"/>
    </row>
    <row r="20" spans="1:15" s="8" customFormat="1" ht="17.100000000000001" customHeight="1">
      <c r="A20" s="26">
        <f t="shared" si="1"/>
        <v>15</v>
      </c>
      <c r="B20" s="27" t="s">
        <v>141</v>
      </c>
      <c r="C20" s="27" t="s">
        <v>147</v>
      </c>
      <c r="D20" s="27" t="s">
        <v>144</v>
      </c>
      <c r="E20" s="27" t="s">
        <v>14</v>
      </c>
      <c r="F20" s="27" t="s">
        <v>145</v>
      </c>
      <c r="G20" s="27">
        <v>97</v>
      </c>
      <c r="H20" s="27"/>
      <c r="I20" s="27">
        <v>1308</v>
      </c>
      <c r="J20" s="28">
        <f>VLOOKUP(C20,[1]Sheet1!$A$2:$B$31,2,FALSE)</f>
        <v>4200</v>
      </c>
      <c r="K20" s="28">
        <f>VLOOKUP(C20,[1]Sheet1!$A$2:$C$29,3,FALSE)</f>
        <v>0</v>
      </c>
      <c r="L20" s="29">
        <f t="shared" si="0"/>
        <v>4200</v>
      </c>
      <c r="M20" s="25" t="s">
        <v>146</v>
      </c>
      <c r="N20" s="13"/>
      <c r="O20" s="13"/>
    </row>
    <row r="21" spans="1:15" s="8" customFormat="1" ht="17.100000000000001" customHeight="1">
      <c r="A21" s="26">
        <f t="shared" si="1"/>
        <v>16</v>
      </c>
      <c r="B21" s="27" t="s">
        <v>141</v>
      </c>
      <c r="C21" s="27" t="s">
        <v>148</v>
      </c>
      <c r="D21" s="27" t="s">
        <v>81</v>
      </c>
      <c r="E21" s="27" t="s">
        <v>14</v>
      </c>
      <c r="F21" s="27" t="s">
        <v>149</v>
      </c>
      <c r="G21" s="27">
        <v>111</v>
      </c>
      <c r="H21" s="27">
        <v>15</v>
      </c>
      <c r="I21" s="27">
        <v>1452</v>
      </c>
      <c r="J21" s="28">
        <f>VLOOKUP(C21,[1]Sheet1!$A$2:$B$31,2,FALSE)</f>
        <v>7000</v>
      </c>
      <c r="K21" s="28">
        <f>VLOOKUP(C21,[1]Sheet1!$A$2:$C$29,3,FALSE)</f>
        <v>0</v>
      </c>
      <c r="L21" s="29">
        <f t="shared" si="0"/>
        <v>7000</v>
      </c>
      <c r="M21" s="25" t="s">
        <v>150</v>
      </c>
      <c r="N21" s="13"/>
      <c r="O21" s="13"/>
    </row>
    <row r="22" spans="1:15" s="8" customFormat="1" ht="17.100000000000001" customHeight="1">
      <c r="A22" s="26">
        <f t="shared" si="1"/>
        <v>17</v>
      </c>
      <c r="B22" s="27" t="s">
        <v>141</v>
      </c>
      <c r="C22" s="27" t="s">
        <v>151</v>
      </c>
      <c r="D22" s="27" t="s">
        <v>152</v>
      </c>
      <c r="E22" s="27" t="s">
        <v>14</v>
      </c>
      <c r="F22" s="27" t="s">
        <v>20</v>
      </c>
      <c r="G22" s="27">
        <v>164</v>
      </c>
      <c r="H22" s="27" t="s">
        <v>153</v>
      </c>
      <c r="I22" s="27">
        <v>2232</v>
      </c>
      <c r="J22" s="28">
        <f>VLOOKUP(C22,[1]Sheet1!$A$2:$B$31,2,FALSE)</f>
        <v>8100</v>
      </c>
      <c r="K22" s="28">
        <f>VLOOKUP(C22,[1]Sheet1!$A$2:$C$29,3,FALSE)</f>
        <v>0</v>
      </c>
      <c r="L22" s="29">
        <f t="shared" si="0"/>
        <v>8100</v>
      </c>
      <c r="M22" s="30" t="s">
        <v>154</v>
      </c>
      <c r="N22" s="13"/>
      <c r="O22" s="13"/>
    </row>
    <row r="23" spans="1:15" s="8" customFormat="1" ht="17.100000000000001" customHeight="1">
      <c r="A23" s="26">
        <f t="shared" si="1"/>
        <v>18</v>
      </c>
      <c r="B23" s="27" t="s">
        <v>155</v>
      </c>
      <c r="C23" s="27" t="s">
        <v>156</v>
      </c>
      <c r="D23" s="27" t="s">
        <v>157</v>
      </c>
      <c r="E23" s="27" t="s">
        <v>14</v>
      </c>
      <c r="F23" s="27" t="s">
        <v>158</v>
      </c>
      <c r="G23" s="27">
        <v>149</v>
      </c>
      <c r="H23" s="27">
        <v>30</v>
      </c>
      <c r="I23" s="27">
        <v>2140</v>
      </c>
      <c r="J23" s="28">
        <f>VLOOKUP(C23,[1]Sheet1!$A$2:$B$31,2,FALSE)</f>
        <v>7000</v>
      </c>
      <c r="K23" s="28">
        <f>VLOOKUP(C23,[1]Sheet1!$A$2:$C$29,3,FALSE)</f>
        <v>0</v>
      </c>
      <c r="L23" s="29">
        <f t="shared" si="0"/>
        <v>7000</v>
      </c>
      <c r="M23" s="25" t="s">
        <v>159</v>
      </c>
      <c r="N23" s="13"/>
      <c r="O23" s="13"/>
    </row>
    <row r="24" spans="1:15" s="8" customFormat="1" ht="17.100000000000001" customHeight="1">
      <c r="A24" s="26">
        <f t="shared" si="1"/>
        <v>19</v>
      </c>
      <c r="B24" s="27" t="s">
        <v>155</v>
      </c>
      <c r="C24" s="27" t="s">
        <v>160</v>
      </c>
      <c r="D24" s="27" t="s">
        <v>161</v>
      </c>
      <c r="E24" s="27" t="s">
        <v>14</v>
      </c>
      <c r="F24" s="27" t="s">
        <v>16</v>
      </c>
      <c r="G24" s="27">
        <v>283</v>
      </c>
      <c r="H24" s="27"/>
      <c r="I24" s="27">
        <v>2264</v>
      </c>
      <c r="J24" s="28">
        <f>VLOOKUP(C24,[1]Sheet1!$A$2:$B$31,2,FALSE)</f>
        <v>9000</v>
      </c>
      <c r="K24" s="28">
        <f>VLOOKUP(C24,[1]Sheet1!$A$2:$C$29,3,FALSE)</f>
        <v>0</v>
      </c>
      <c r="L24" s="29">
        <f t="shared" si="0"/>
        <v>9000</v>
      </c>
      <c r="M24" s="25" t="s">
        <v>92</v>
      </c>
      <c r="N24" s="13"/>
      <c r="O24" s="13"/>
    </row>
    <row r="25" spans="1:15" s="8" customFormat="1" ht="17.100000000000001" customHeight="1">
      <c r="A25" s="26">
        <f t="shared" si="1"/>
        <v>20</v>
      </c>
      <c r="B25" s="27" t="s">
        <v>155</v>
      </c>
      <c r="C25" s="27" t="s">
        <v>162</v>
      </c>
      <c r="D25" s="27" t="s">
        <v>163</v>
      </c>
      <c r="E25" s="27" t="s">
        <v>14</v>
      </c>
      <c r="F25" s="27" t="s">
        <v>1</v>
      </c>
      <c r="G25" s="27">
        <v>341</v>
      </c>
      <c r="H25" s="27"/>
      <c r="I25" s="27">
        <v>2870</v>
      </c>
      <c r="J25" s="28">
        <f>VLOOKUP(C25,[1]Sheet1!$A$2:$B$31,2,FALSE)</f>
        <v>6000</v>
      </c>
      <c r="K25" s="28">
        <f>VLOOKUP(C25,[1]Sheet1!$A$2:$C$29,3,FALSE)</f>
        <v>500</v>
      </c>
      <c r="L25" s="29">
        <f t="shared" si="0"/>
        <v>6500</v>
      </c>
      <c r="M25" s="25" t="s">
        <v>164</v>
      </c>
      <c r="N25" s="13"/>
      <c r="O25" s="13"/>
    </row>
    <row r="26" spans="1:15" s="8" customFormat="1" ht="17.100000000000001" customHeight="1">
      <c r="A26" s="26">
        <f t="shared" si="1"/>
        <v>21</v>
      </c>
      <c r="B26" s="27" t="s">
        <v>155</v>
      </c>
      <c r="C26" s="27" t="s">
        <v>165</v>
      </c>
      <c r="D26" s="27" t="s">
        <v>166</v>
      </c>
      <c r="E26" s="27" t="s">
        <v>14</v>
      </c>
      <c r="F26" s="27" t="s">
        <v>49</v>
      </c>
      <c r="G26" s="27">
        <v>162</v>
      </c>
      <c r="H26" s="27"/>
      <c r="I26" s="27">
        <v>2241</v>
      </c>
      <c r="J26" s="28">
        <f>VLOOKUP(C26,[1]Sheet1!$A$2:$B$31,2,FALSE)</f>
        <v>5800</v>
      </c>
      <c r="K26" s="28">
        <f>VLOOKUP(C26,[1]Sheet1!$A$2:$C$29,3,FALSE)</f>
        <v>0</v>
      </c>
      <c r="L26" s="29">
        <f t="shared" si="0"/>
        <v>5800</v>
      </c>
      <c r="M26" s="25" t="s">
        <v>93</v>
      </c>
      <c r="N26" s="13"/>
      <c r="O26" s="13"/>
    </row>
    <row r="27" spans="1:15" s="8" customFormat="1" ht="17.100000000000001" customHeight="1">
      <c r="A27" s="26">
        <f t="shared" si="1"/>
        <v>22</v>
      </c>
      <c r="B27" s="27" t="s">
        <v>155</v>
      </c>
      <c r="C27" s="27" t="s">
        <v>167</v>
      </c>
      <c r="D27" s="27" t="s">
        <v>168</v>
      </c>
      <c r="E27" s="27" t="s">
        <v>14</v>
      </c>
      <c r="F27" s="27" t="s">
        <v>1</v>
      </c>
      <c r="G27" s="27">
        <v>351</v>
      </c>
      <c r="H27" s="27"/>
      <c r="I27" s="27">
        <v>3302</v>
      </c>
      <c r="J27" s="28">
        <f>VLOOKUP(C27,[1]Sheet1!$A$2:$B$31,2,FALSE)</f>
        <v>7000</v>
      </c>
      <c r="K27" s="28">
        <f>VLOOKUP(C27,[1]Sheet1!$A$2:$C$29,3,FALSE)</f>
        <v>0</v>
      </c>
      <c r="L27" s="29">
        <f t="shared" si="0"/>
        <v>7000</v>
      </c>
      <c r="M27" s="25" t="s">
        <v>169</v>
      </c>
      <c r="N27" s="13"/>
      <c r="O27" s="13"/>
    </row>
    <row r="28" spans="1:15" s="8" customFormat="1" ht="17.100000000000001" customHeight="1">
      <c r="A28" s="26">
        <f t="shared" si="1"/>
        <v>23</v>
      </c>
      <c r="B28" s="27" t="s">
        <v>155</v>
      </c>
      <c r="C28" s="31" t="s">
        <v>170</v>
      </c>
      <c r="D28" s="27" t="s">
        <v>171</v>
      </c>
      <c r="E28" s="27" t="s">
        <v>14</v>
      </c>
      <c r="F28" s="27" t="s">
        <v>172</v>
      </c>
      <c r="G28" s="27">
        <v>476</v>
      </c>
      <c r="H28" s="27"/>
      <c r="I28" s="27">
        <v>3743</v>
      </c>
      <c r="J28" s="28">
        <f>VLOOKUP(C28,[1]Sheet1!$A$2:$B$31,2,FALSE)</f>
        <v>9000</v>
      </c>
      <c r="K28" s="28">
        <f>VLOOKUP(C28,[1]Sheet1!$A$2:$C$29,3,FALSE)</f>
        <v>0</v>
      </c>
      <c r="L28" s="29">
        <f t="shared" si="0"/>
        <v>9000</v>
      </c>
      <c r="M28" s="30" t="s">
        <v>84</v>
      </c>
      <c r="N28" s="13"/>
      <c r="O28" s="13"/>
    </row>
    <row r="29" spans="1:15" s="8" customFormat="1" ht="17.100000000000001" customHeight="1">
      <c r="A29" s="26">
        <f t="shared" si="1"/>
        <v>24</v>
      </c>
      <c r="B29" s="27" t="s">
        <v>155</v>
      </c>
      <c r="C29" s="27" t="s">
        <v>173</v>
      </c>
      <c r="D29" s="27" t="s">
        <v>174</v>
      </c>
      <c r="E29" s="27" t="s">
        <v>14</v>
      </c>
      <c r="F29" s="27" t="s">
        <v>3</v>
      </c>
      <c r="G29" s="27">
        <v>102</v>
      </c>
      <c r="H29" s="27">
        <v>17</v>
      </c>
      <c r="I29" s="27">
        <v>1441</v>
      </c>
      <c r="J29" s="28">
        <f>VLOOKUP(C29,[1]Sheet1!$A$2:$B$31,2,FALSE)</f>
        <v>6800</v>
      </c>
      <c r="K29" s="28">
        <f>VLOOKUP(C29,[1]Sheet1!$A$2:$C$29,3,FALSE)</f>
        <v>0</v>
      </c>
      <c r="L29" s="29">
        <f t="shared" si="0"/>
        <v>6800</v>
      </c>
      <c r="M29" s="25" t="s">
        <v>89</v>
      </c>
      <c r="N29" s="13"/>
      <c r="O29" s="13"/>
    </row>
    <row r="30" spans="1:15" ht="17.100000000000001" customHeight="1">
      <c r="A30" s="26">
        <f t="shared" si="1"/>
        <v>25</v>
      </c>
      <c r="B30" s="27" t="s">
        <v>155</v>
      </c>
      <c r="C30" s="27" t="s">
        <v>175</v>
      </c>
      <c r="D30" s="27" t="s">
        <v>176</v>
      </c>
      <c r="E30" s="27" t="s">
        <v>14</v>
      </c>
      <c r="F30" s="27" t="s">
        <v>17</v>
      </c>
      <c r="G30" s="27">
        <v>156</v>
      </c>
      <c r="H30" s="27">
        <v>10</v>
      </c>
      <c r="I30" s="27">
        <v>1578</v>
      </c>
      <c r="J30" s="28">
        <f>VLOOKUP(C30,[1]Sheet1!$A$2:$B$31,2,FALSE)</f>
        <v>7500</v>
      </c>
      <c r="K30" s="28">
        <f>VLOOKUP(C30,[1]Sheet1!$A$2:$C$29,3,FALSE)</f>
        <v>0</v>
      </c>
      <c r="L30" s="29">
        <f t="shared" si="0"/>
        <v>7500</v>
      </c>
      <c r="M30" s="25" t="s">
        <v>87</v>
      </c>
      <c r="N30" s="32"/>
    </row>
    <row r="31" spans="1:15" ht="17.100000000000001" customHeight="1" thickBot="1">
      <c r="A31" s="26">
        <f t="shared" si="1"/>
        <v>26</v>
      </c>
      <c r="B31" s="33" t="s">
        <v>155</v>
      </c>
      <c r="C31" s="33" t="s">
        <v>177</v>
      </c>
      <c r="D31" s="33" t="s">
        <v>178</v>
      </c>
      <c r="E31" s="33" t="s">
        <v>14</v>
      </c>
      <c r="F31" s="33" t="s">
        <v>179</v>
      </c>
      <c r="G31" s="33">
        <v>371</v>
      </c>
      <c r="H31" s="33">
        <v>3</v>
      </c>
      <c r="I31" s="33">
        <v>2631</v>
      </c>
      <c r="J31" s="34">
        <f>VLOOKUP(C31,[1]Sheet1!$A$2:$B$31,2,FALSE)</f>
        <v>10000</v>
      </c>
      <c r="K31" s="34">
        <f>VLOOKUP(C31,[1]Sheet1!$A$2:$C$29,3,FALSE)</f>
        <v>0</v>
      </c>
      <c r="L31" s="35">
        <f t="shared" si="0"/>
        <v>10000</v>
      </c>
      <c r="M31" s="30" t="s">
        <v>180</v>
      </c>
      <c r="N31" s="15"/>
    </row>
    <row r="32" spans="1:15" ht="17.100000000000001" customHeight="1" thickBot="1">
      <c r="A32" s="52" t="s">
        <v>183</v>
      </c>
      <c r="B32" s="53"/>
      <c r="C32" s="53"/>
      <c r="D32" s="53"/>
      <c r="E32" s="53"/>
      <c r="F32" s="53"/>
      <c r="G32" s="53"/>
      <c r="H32" s="53"/>
      <c r="I32" s="53"/>
      <c r="J32" s="53"/>
      <c r="K32" s="54"/>
      <c r="L32" s="36">
        <f>SUM(L6:L31)</f>
        <v>177300</v>
      </c>
      <c r="M32" s="37"/>
    </row>
    <row r="33" spans="1:13" ht="17.100000000000001" customHeight="1" thickBot="1">
      <c r="A33" s="38"/>
      <c r="B33" s="39"/>
      <c r="C33" s="39"/>
      <c r="D33" s="39"/>
      <c r="E33" s="39"/>
      <c r="F33" s="39"/>
      <c r="G33" s="40">
        <f>SUM(G6:G31)</f>
        <v>5115</v>
      </c>
      <c r="H33" s="40">
        <f>SUM(H6:H31)</f>
        <v>194</v>
      </c>
      <c r="I33" s="40">
        <f>SUM(I6:I31)</f>
        <v>57534</v>
      </c>
      <c r="J33" s="41"/>
      <c r="K33" s="41"/>
      <c r="L33" s="42"/>
      <c r="M33" s="43"/>
    </row>
    <row r="34" spans="1:13" ht="32.25" customHeight="1" thickBot="1">
      <c r="A34" s="46" t="s">
        <v>181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8"/>
    </row>
    <row r="35" spans="1:13" ht="65.25" customHeight="1" thickBot="1">
      <c r="A35" s="49" t="s">
        <v>185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</sheetData>
  <sortState ref="B4:Q41">
    <sortCondition ref="B4:B41"/>
    <sortCondition ref="C4:C41"/>
  </sortState>
  <mergeCells count="6">
    <mergeCell ref="J3:L3"/>
    <mergeCell ref="A34:L34"/>
    <mergeCell ref="A35:L35"/>
    <mergeCell ref="A32:K32"/>
    <mergeCell ref="A4:I4"/>
    <mergeCell ref="J4:L4"/>
  </mergeCells>
  <conditionalFormatting sqref="I36:I1048576 I32:I33">
    <cfRule type="duplicateValues" dxfId="1" priority="42"/>
  </conditionalFormatting>
  <pageMargins left="0.31496062992125984" right="0.15748031496062992" top="0.43307086614173229" bottom="0.55118110236220474" header="0.39370078740157483" footer="0.27559055118110237"/>
  <pageSetup paperSize="9" scale="96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55" t="s">
        <v>82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4" t="s">
        <v>7</v>
      </c>
      <c r="B2" s="5" t="s">
        <v>9</v>
      </c>
      <c r="C2" s="4" t="s">
        <v>8</v>
      </c>
      <c r="D2" s="4" t="s">
        <v>12</v>
      </c>
      <c r="E2" s="4" t="s">
        <v>6</v>
      </c>
      <c r="F2" s="4" t="s">
        <v>10</v>
      </c>
      <c r="G2" s="4" t="s">
        <v>83</v>
      </c>
      <c r="H2" s="6"/>
      <c r="I2" s="6"/>
      <c r="J2" s="6"/>
    </row>
    <row r="3" spans="1:10">
      <c r="A3" s="7">
        <v>1</v>
      </c>
      <c r="B3" s="1" t="s">
        <v>26</v>
      </c>
      <c r="C3" s="1" t="s">
        <v>27</v>
      </c>
      <c r="D3" s="2" t="s">
        <v>14</v>
      </c>
      <c r="E3" s="1" t="s">
        <v>25</v>
      </c>
      <c r="F3" s="1" t="s">
        <v>28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29</v>
      </c>
      <c r="C4" s="1" t="s">
        <v>30</v>
      </c>
      <c r="D4" s="2" t="s">
        <v>14</v>
      </c>
      <c r="E4" s="1" t="s">
        <v>3</v>
      </c>
      <c r="F4" s="1" t="s">
        <v>31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32</v>
      </c>
      <c r="C5" s="1" t="s">
        <v>33</v>
      </c>
      <c r="D5" s="2" t="s">
        <v>14</v>
      </c>
      <c r="E5" s="1" t="s">
        <v>2</v>
      </c>
      <c r="F5" s="1" t="s">
        <v>34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35</v>
      </c>
      <c r="C6" s="1" t="s">
        <v>36</v>
      </c>
      <c r="D6" s="2" t="s">
        <v>14</v>
      </c>
      <c r="E6" s="1" t="s">
        <v>18</v>
      </c>
      <c r="F6" s="1" t="s">
        <v>37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38</v>
      </c>
      <c r="C7" s="1" t="s">
        <v>39</v>
      </c>
      <c r="D7" s="2" t="s">
        <v>14</v>
      </c>
      <c r="E7" s="1" t="s">
        <v>40</v>
      </c>
      <c r="F7" s="1" t="s">
        <v>41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38</v>
      </c>
      <c r="C8" s="1" t="s">
        <v>42</v>
      </c>
      <c r="D8" s="2" t="s">
        <v>14</v>
      </c>
      <c r="E8" s="1" t="s">
        <v>4</v>
      </c>
      <c r="F8" s="1" t="s">
        <v>43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44</v>
      </c>
      <c r="C9" s="1" t="s">
        <v>45</v>
      </c>
      <c r="D9" s="2" t="s">
        <v>14</v>
      </c>
      <c r="E9" s="1" t="s">
        <v>19</v>
      </c>
      <c r="F9" s="1" t="s">
        <v>46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47</v>
      </c>
      <c r="C10" s="1" t="s">
        <v>48</v>
      </c>
      <c r="D10" s="2" t="s">
        <v>14</v>
      </c>
      <c r="E10" s="1" t="s">
        <v>49</v>
      </c>
      <c r="F10" s="1" t="s">
        <v>50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51</v>
      </c>
      <c r="C11" s="1" t="s">
        <v>52</v>
      </c>
      <c r="D11" s="2" t="s">
        <v>14</v>
      </c>
      <c r="E11" s="1" t="s">
        <v>53</v>
      </c>
      <c r="F11" s="1" t="s">
        <v>54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51</v>
      </c>
      <c r="C12" s="1" t="s">
        <v>55</v>
      </c>
      <c r="D12" s="2" t="s">
        <v>14</v>
      </c>
      <c r="E12" s="1" t="s">
        <v>56</v>
      </c>
      <c r="F12" s="1" t="s">
        <v>57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58</v>
      </c>
      <c r="C13" s="1" t="s">
        <v>59</v>
      </c>
      <c r="D13" s="2" t="s">
        <v>14</v>
      </c>
      <c r="E13" s="1" t="s">
        <v>22</v>
      </c>
      <c r="F13" s="1" t="s">
        <v>60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58</v>
      </c>
      <c r="C14" s="1" t="s">
        <v>61</v>
      </c>
      <c r="D14" s="2" t="s">
        <v>14</v>
      </c>
      <c r="E14" s="1" t="s">
        <v>1</v>
      </c>
      <c r="F14" s="1" t="s">
        <v>62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63</v>
      </c>
      <c r="C15" s="1" t="s">
        <v>64</v>
      </c>
      <c r="D15" s="2" t="s">
        <v>14</v>
      </c>
      <c r="E15" s="1" t="s">
        <v>2</v>
      </c>
      <c r="F15" s="1" t="s">
        <v>65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63</v>
      </c>
      <c r="C16" s="1" t="s">
        <v>66</v>
      </c>
      <c r="D16" s="2" t="s">
        <v>14</v>
      </c>
      <c r="E16" s="3" t="s">
        <v>20</v>
      </c>
      <c r="F16" s="1" t="s">
        <v>67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63</v>
      </c>
      <c r="C17" s="1" t="s">
        <v>68</v>
      </c>
      <c r="D17" s="2" t="s">
        <v>14</v>
      </c>
      <c r="E17" s="1" t="s">
        <v>3</v>
      </c>
      <c r="F17" s="1" t="s">
        <v>69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63</v>
      </c>
      <c r="C18" s="1" t="s">
        <v>70</v>
      </c>
      <c r="D18" s="2" t="s">
        <v>14</v>
      </c>
      <c r="E18" s="1" t="s">
        <v>16</v>
      </c>
      <c r="F18" s="1" t="s">
        <v>71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63</v>
      </c>
      <c r="C19" s="1" t="s">
        <v>72</v>
      </c>
      <c r="D19" s="2" t="s">
        <v>14</v>
      </c>
      <c r="E19" s="1" t="s">
        <v>23</v>
      </c>
      <c r="F19" s="1" t="s">
        <v>73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63</v>
      </c>
      <c r="C20" s="1" t="s">
        <v>74</v>
      </c>
      <c r="D20" s="2" t="s">
        <v>14</v>
      </c>
      <c r="E20" s="1" t="s">
        <v>5</v>
      </c>
      <c r="F20" s="1" t="s">
        <v>75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63</v>
      </c>
      <c r="C21" s="1" t="s">
        <v>76</v>
      </c>
      <c r="D21" s="2" t="s">
        <v>14</v>
      </c>
      <c r="E21" s="1" t="s">
        <v>17</v>
      </c>
      <c r="F21" s="1" t="s">
        <v>77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63</v>
      </c>
      <c r="C22" s="1" t="s">
        <v>78</v>
      </c>
      <c r="D22" s="2" t="s">
        <v>14</v>
      </c>
      <c r="E22" s="1" t="s">
        <v>24</v>
      </c>
      <c r="F22" s="1" t="s">
        <v>79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63</v>
      </c>
      <c r="C23" s="1" t="s">
        <v>80</v>
      </c>
      <c r="D23" s="2" t="s">
        <v>14</v>
      </c>
      <c r="E23" s="1" t="s">
        <v>21</v>
      </c>
      <c r="F23" s="1" t="s">
        <v>81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2025-10-21T08:11:42Z</cp:lastPrinted>
  <dcterms:created xsi:type="dcterms:W3CDTF">2023-03-12T08:28:15Z</dcterms:created>
  <dcterms:modified xsi:type="dcterms:W3CDTF">2025-10-21T08:12:40Z</dcterms:modified>
</cp:coreProperties>
</file>