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Consignment!#REF!</definedName>
    <definedName name="_xlnm.Print_Titles" localSheetId="0">Consignment!$2:$3</definedName>
  </definedNames>
  <calcPr calcId="124519"/>
</workbook>
</file>

<file path=xl/calcChain.xml><?xml version="1.0" encoding="utf-8"?>
<calcChain xmlns="http://schemas.openxmlformats.org/spreadsheetml/2006/main">
  <c r="I26" i="1"/>
  <c r="H26"/>
  <c r="G26"/>
  <c r="O24"/>
  <c r="L24"/>
  <c r="J24"/>
  <c r="N24" s="1"/>
  <c r="P24" s="1"/>
  <c r="O23"/>
  <c r="L23"/>
  <c r="J23"/>
  <c r="P22"/>
  <c r="O21"/>
  <c r="L21"/>
  <c r="J21"/>
  <c r="O20"/>
  <c r="L20"/>
  <c r="J20"/>
  <c r="N20" s="1"/>
  <c r="P20" s="1"/>
  <c r="O19"/>
  <c r="L19"/>
  <c r="J19"/>
  <c r="O18"/>
  <c r="L18"/>
  <c r="J18"/>
  <c r="N18" s="1"/>
  <c r="P18" s="1"/>
  <c r="O17"/>
  <c r="L17"/>
  <c r="J17"/>
  <c r="O16"/>
  <c r="L16"/>
  <c r="J16"/>
  <c r="N16" s="1"/>
  <c r="P16" s="1"/>
  <c r="O15"/>
  <c r="L15"/>
  <c r="J15"/>
  <c r="O14"/>
  <c r="L14"/>
  <c r="J14"/>
  <c r="N14" s="1"/>
  <c r="P14" s="1"/>
  <c r="O13"/>
  <c r="L13"/>
  <c r="J13"/>
  <c r="O12"/>
  <c r="L12"/>
  <c r="J12"/>
  <c r="N12" s="1"/>
  <c r="P12" s="1"/>
  <c r="O11"/>
  <c r="L11"/>
  <c r="J11"/>
  <c r="O10"/>
  <c r="L10"/>
  <c r="J10"/>
  <c r="N10" s="1"/>
  <c r="P10" s="1"/>
  <c r="O9"/>
  <c r="L9"/>
  <c r="J9"/>
  <c r="O8"/>
  <c r="L8"/>
  <c r="J8"/>
  <c r="N8" s="1"/>
  <c r="P8" s="1"/>
  <c r="O7"/>
  <c r="L7"/>
  <c r="J7"/>
  <c r="P6"/>
  <c r="P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O4"/>
  <c r="L4"/>
  <c r="J4"/>
  <c r="N4" l="1"/>
  <c r="P4" s="1"/>
  <c r="N7"/>
  <c r="P7" s="1"/>
  <c r="N9"/>
  <c r="P9" s="1"/>
  <c r="N11"/>
  <c r="P11" s="1"/>
  <c r="N13"/>
  <c r="P13" s="1"/>
  <c r="N15"/>
  <c r="P15" s="1"/>
  <c r="N17"/>
  <c r="P17" s="1"/>
  <c r="N19"/>
  <c r="P19" s="1"/>
  <c r="N21"/>
  <c r="P21" s="1"/>
  <c r="N23"/>
  <c r="P23" s="1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P25" i="1" l="1"/>
</calcChain>
</file>

<file path=xl/sharedStrings.xml><?xml version="1.0" encoding="utf-8"?>
<sst xmlns="http://schemas.openxmlformats.org/spreadsheetml/2006/main" count="271" uniqueCount="176">
  <si>
    <t>BINOD AGENCY</t>
  </si>
  <si>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</si>
  <si>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</si>
  <si>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</si>
  <si>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</si>
  <si>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</si>
  <si>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</si>
  <si>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</si>
  <si>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</si>
  <si>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</si>
  <si>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</si>
  <si>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</si>
  <si>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</si>
  <si>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</si>
  <si>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</si>
  <si>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</si>
  <si>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</si>
  <si>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</si>
  <si>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</si>
  <si>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</si>
  <si>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</si>
  <si>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</si>
  <si>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</si>
  <si>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</si>
  <si>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</si>
  <si>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</si>
  <si>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MAHAVEER AGENCY</t>
  </si>
  <si>
    <t xml:space="preserve">TO,
M/S SHANTINATH DETERGENTS PVT. LTD.
Address:TAHASIL - TANGI - CHOUDWAR KHATA NO 142 PLOT NO 9 MOUZA - BADAKESHREPUR 
PS - TANGI ,9337222044
GST No: 21AADCS4720M1ZH
</t>
  </si>
  <si>
    <t>UDALA</t>
  </si>
  <si>
    <t>BARIPADA</t>
  </si>
  <si>
    <t>KHALIKOT</t>
  </si>
  <si>
    <t>NANDINI AGENCY</t>
  </si>
  <si>
    <t>SHIPU AGENCY</t>
  </si>
  <si>
    <t>SIMILIGUDA</t>
  </si>
  <si>
    <t>OM SAI DISTRIBUTORS</t>
  </si>
  <si>
    <t>ARATI AGENCY</t>
  </si>
  <si>
    <t>Thanking you for your business.
PRAGATI LOGISTICS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</si>
  <si>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</si>
  <si>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</si>
  <si>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</si>
  <si>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</si>
  <si>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</si>
  <si>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</si>
  <si>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</si>
  <si>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</si>
  <si>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</si>
  <si>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</si>
  <si>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</si>
  <si>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</si>
  <si>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</si>
  <si>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</si>
  <si>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</si>
  <si>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</si>
  <si>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</si>
  <si>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</si>
  <si>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</si>
  <si>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</si>
  <si>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</si>
  <si>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</si>
  <si>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</si>
  <si>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</si>
  <si>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</si>
  <si>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</si>
  <si>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</si>
  <si>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</si>
  <si>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</si>
  <si>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</si>
  <si>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</si>
  <si>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</si>
  <si>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</si>
  <si>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</si>
  <si>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</si>
  <si>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</si>
  <si>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</si>
  <si>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</si>
  <si>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</si>
  <si>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</si>
  <si>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</si>
  <si>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</si>
  <si>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</si>
  <si>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</si>
  <si>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</si>
  <si>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</si>
  <si>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</si>
  <si>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</si>
  <si>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</si>
  <si>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</si>
  <si>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</si>
  <si>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</si>
  <si>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</si>
  <si>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</si>
  <si>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</si>
  <si>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</si>
  <si>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</si>
  <si>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</si>
  <si>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</si>
  <si>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</si>
  <si>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</si>
  <si>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</si>
  <si>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</si>
  <si>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</si>
  <si>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KRISHNA AGENCY</t>
  </si>
  <si>
    <t>BELIAPAL</t>
  </si>
  <si>
    <t>BALIGUDA</t>
  </si>
  <si>
    <t>LAXMI AGENCIES</t>
  </si>
  <si>
    <t xml:space="preserve">SRI HANUMAN AGENCY </t>
  </si>
  <si>
    <t>MAHAVIR GENERAL STORES</t>
  </si>
  <si>
    <t>KHURDA</t>
  </si>
  <si>
    <t>JAY JAGANNATH DISTRIBUTORS</t>
  </si>
  <si>
    <t>Kindly, verify &amp; confirm within 7 days, else GST will be filed by 20th APRIL, 2025.
GST to be paid by Consignor under Reverse Charge Mechanism(RCM) as per GST.</t>
  </si>
  <si>
    <t>05/3/2025</t>
  </si>
  <si>
    <t>M/342</t>
  </si>
  <si>
    <t>535</t>
  </si>
  <si>
    <t>SAHOO ENTERPRISES</t>
  </si>
  <si>
    <t>08/3/2025</t>
  </si>
  <si>
    <t>M/343</t>
  </si>
  <si>
    <t>BALIMELA</t>
  </si>
  <si>
    <t>536</t>
  </si>
  <si>
    <t>TRIMATA AGENCIES</t>
  </si>
  <si>
    <t>M/351</t>
  </si>
  <si>
    <t>ANGUL</t>
  </si>
  <si>
    <t>537</t>
  </si>
  <si>
    <t xml:space="preserve">SAI MARKETING </t>
  </si>
  <si>
    <t>12/3/2025</t>
  </si>
  <si>
    <t>M/352</t>
  </si>
  <si>
    <t>540</t>
  </si>
  <si>
    <t>PATRA AGENCIES</t>
  </si>
  <si>
    <t>M/353</t>
  </si>
  <si>
    <t>541</t>
  </si>
  <si>
    <t>M/354</t>
  </si>
  <si>
    <t>544</t>
  </si>
  <si>
    <t>20/3/2025</t>
  </si>
  <si>
    <t>M/355</t>
  </si>
  <si>
    <t>548</t>
  </si>
  <si>
    <t>21/3/2025</t>
  </si>
  <si>
    <t>M/356</t>
  </si>
  <si>
    <t>550</t>
  </si>
  <si>
    <t>25/3/2025</t>
  </si>
  <si>
    <t>M/357</t>
  </si>
  <si>
    <t>554</t>
  </si>
  <si>
    <t>28/3/2025</t>
  </si>
  <si>
    <t>M/358</t>
  </si>
  <si>
    <t>561</t>
  </si>
  <si>
    <t>SUJATA BAKERS AND TRADERS</t>
  </si>
  <si>
    <t>M/359</t>
  </si>
  <si>
    <t>563</t>
  </si>
  <si>
    <t>M/360</t>
  </si>
  <si>
    <t>564</t>
  </si>
  <si>
    <t>29/3/2025</t>
  </si>
  <si>
    <t>M/361</t>
  </si>
  <si>
    <t>567</t>
  </si>
  <si>
    <t>M/362</t>
  </si>
  <si>
    <t>568</t>
  </si>
  <si>
    <t>RAM CHANDRA BHANDAR</t>
  </si>
  <si>
    <t>30/3/2025</t>
  </si>
  <si>
    <t>M/363</t>
  </si>
  <si>
    <t>573</t>
  </si>
  <si>
    <t>M/364</t>
  </si>
  <si>
    <t>574</t>
  </si>
  <si>
    <t>M/365</t>
  </si>
  <si>
    <t>575</t>
  </si>
  <si>
    <t>M/366</t>
  </si>
  <si>
    <t>DASPALLA</t>
  </si>
  <si>
    <t>576</t>
  </si>
  <si>
    <t>HARIPRIYA AGENCY</t>
  </si>
  <si>
    <t>31/3/2025</t>
  </si>
  <si>
    <t>M/367</t>
  </si>
  <si>
    <t>577</t>
  </si>
  <si>
    <t>M/368</t>
  </si>
  <si>
    <t>578</t>
  </si>
  <si>
    <t>M/369</t>
  </si>
  <si>
    <t>DARINGIBADI</t>
  </si>
  <si>
    <t>579</t>
  </si>
  <si>
    <t>PURE WATER SOLUTION</t>
  </si>
  <si>
    <t>(RUPEES ONE LAKH SEVENTY FIVE THOUSAND SEVEN HUNDRED FORTY TWO ONLY)</t>
  </si>
  <si>
    <t>Bill Date:  31/03/2025
Bill NO : 38943
Total Amount: 175742.00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</si>
</sst>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2" fontId="3" fillId="2" borderId="13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2" fontId="1" fillId="2" borderId="12" xfId="0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/>
    <xf numFmtId="0" fontId="1" fillId="0" borderId="0" xfId="0" applyNumberFormat="1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0" fillId="0" borderId="2" xfId="0" applyNumberFormat="1" applyBorder="1"/>
    <xf numFmtId="0" fontId="0" fillId="0" borderId="2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0" fillId="0" borderId="18" xfId="0" applyNumberFormat="1" applyBorder="1" applyAlignment="1">
      <alignment horizontal="center"/>
    </xf>
    <xf numFmtId="0" fontId="0" fillId="0" borderId="18" xfId="0" applyNumberFormat="1" applyBorder="1"/>
    <xf numFmtId="0" fontId="0" fillId="0" borderId="18" xfId="0" applyNumberFormat="1" applyFont="1" applyBorder="1" applyAlignment="1">
      <alignment horizontal="center"/>
    </xf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0" fillId="0" borderId="21" xfId="0" applyNumberForma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2" fontId="0" fillId="0" borderId="21" xfId="0" applyNumberFormat="1" applyFont="1" applyBorder="1"/>
    <xf numFmtId="2" fontId="0" fillId="0" borderId="22" xfId="0" applyNumberFormat="1" applyFont="1" applyBorder="1"/>
    <xf numFmtId="0" fontId="1" fillId="0" borderId="1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2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Border="1"/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10</xdr:col>
      <xdr:colOff>438150</xdr:colOff>
      <xdr:row>0</xdr:row>
      <xdr:rowOff>762000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1"/>
          <a:ext cx="6115050" cy="704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  <row r="101">
          <cell r="C101" t="str">
            <v>PATTAMUNDAI</v>
          </cell>
          <cell r="D101">
            <v>2.52</v>
          </cell>
        </row>
        <row r="102">
          <cell r="C102" t="str">
            <v>GOKAN</v>
          </cell>
          <cell r="D102">
            <v>2.4700000000000002</v>
          </cell>
        </row>
        <row r="103">
          <cell r="C103" t="str">
            <v>TIKIRI</v>
          </cell>
          <cell r="D103">
            <v>4.5</v>
          </cell>
        </row>
        <row r="104">
          <cell r="C104" t="str">
            <v>KALYANSINGHPUR</v>
          </cell>
          <cell r="D104">
            <v>4.5</v>
          </cell>
        </row>
        <row r="105">
          <cell r="C105" t="str">
            <v>BELIAPAL</v>
          </cell>
          <cell r="D105">
            <v>2.95</v>
          </cell>
        </row>
        <row r="106">
          <cell r="C106" t="str">
            <v>DARINGIBADI</v>
          </cell>
          <cell r="D106">
            <v>4.8</v>
          </cell>
        </row>
        <row r="107">
          <cell r="C107" t="str">
            <v>JAIPATNA</v>
          </cell>
          <cell r="D107">
            <v>4</v>
          </cell>
        </row>
        <row r="108">
          <cell r="C108" t="str">
            <v>CHARAMPA</v>
          </cell>
          <cell r="D108">
            <v>2.5200000000000005</v>
          </cell>
        </row>
        <row r="109">
          <cell r="C109" t="str">
            <v>LUNAHAR</v>
          </cell>
          <cell r="D109">
            <v>2.12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Z2" sqref="Y2:Z3"/>
    </sheetView>
  </sheetViews>
  <sheetFormatPr defaultColWidth="9" defaultRowHeight="15"/>
  <cols>
    <col min="1" max="1" width="4.5703125" style="1" customWidth="1"/>
    <col min="2" max="2" width="9.7109375" style="2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7" customWidth="1"/>
    <col min="7" max="7" width="6.85546875" customWidth="1"/>
    <col min="8" max="8" width="8.85546875" customWidth="1"/>
    <col min="9" max="9" width="8.28515625" style="4" bestFit="1" customWidth="1"/>
    <col min="10" max="10" width="9.28515625" customWidth="1"/>
    <col min="11" max="11" width="7.85546875" bestFit="1" customWidth="1"/>
    <col min="12" max="12" width="8.28515625" customWidth="1"/>
    <col min="13" max="13" width="6.85546875" customWidth="1"/>
    <col min="14" max="14" width="11.28515625" customWidth="1"/>
    <col min="15" max="15" width="8" customWidth="1"/>
    <col min="16" max="16" width="10.28515625" customWidth="1"/>
    <col min="17" max="17" width="32.85546875" bestFit="1" customWidth="1"/>
    <col min="18" max="18" width="9.5703125" bestFit="1" customWidth="1"/>
  </cols>
  <sheetData>
    <row r="1" spans="1:18" ht="68.25" customHeight="1" thickBot="1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64" t="s">
        <v>25</v>
      </c>
      <c r="M1" s="65"/>
      <c r="N1" s="65"/>
      <c r="O1" s="65"/>
      <c r="P1" s="66"/>
      <c r="Q1" s="7"/>
    </row>
    <row r="2" spans="1:18" ht="93" customHeight="1" thickBot="1">
      <c r="A2" s="59" t="s">
        <v>27</v>
      </c>
      <c r="B2" s="60"/>
      <c r="C2" s="60"/>
      <c r="D2" s="60"/>
      <c r="E2" s="61"/>
      <c r="F2" s="62"/>
      <c r="G2" s="60"/>
      <c r="H2" s="60"/>
      <c r="I2" s="60"/>
      <c r="J2" s="60"/>
      <c r="K2" s="63"/>
      <c r="L2" s="64" t="s">
        <v>175</v>
      </c>
      <c r="M2" s="65"/>
      <c r="N2" s="65"/>
      <c r="O2" s="65"/>
      <c r="P2" s="66"/>
      <c r="Q2" s="7"/>
      <c r="R2" s="3"/>
    </row>
    <row r="3" spans="1:18" ht="30.75" thickBot="1">
      <c r="A3" s="8" t="s">
        <v>8</v>
      </c>
      <c r="B3" s="9" t="s">
        <v>10</v>
      </c>
      <c r="C3" s="10" t="s">
        <v>9</v>
      </c>
      <c r="D3" s="10" t="s">
        <v>13</v>
      </c>
      <c r="E3" s="10" t="s">
        <v>7</v>
      </c>
      <c r="F3" s="10" t="s">
        <v>11</v>
      </c>
      <c r="G3" s="10" t="s">
        <v>14</v>
      </c>
      <c r="H3" s="10" t="s">
        <v>15</v>
      </c>
      <c r="I3" s="11" t="s">
        <v>1</v>
      </c>
      <c r="J3" s="12" t="s">
        <v>16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21</v>
      </c>
      <c r="P3" s="13" t="s">
        <v>22</v>
      </c>
      <c r="Q3" s="5" t="s">
        <v>12</v>
      </c>
    </row>
    <row r="4" spans="1:18" s="23" customFormat="1" ht="12.95" customHeight="1">
      <c r="A4" s="34">
        <v>1</v>
      </c>
      <c r="B4" s="35" t="s">
        <v>110</v>
      </c>
      <c r="C4" s="35" t="s">
        <v>111</v>
      </c>
      <c r="D4" s="36" t="s">
        <v>23</v>
      </c>
      <c r="E4" s="37" t="s">
        <v>37</v>
      </c>
      <c r="F4" s="35" t="s">
        <v>112</v>
      </c>
      <c r="G4" s="35">
        <v>178</v>
      </c>
      <c r="H4" s="38">
        <v>5</v>
      </c>
      <c r="I4" s="35">
        <v>2000</v>
      </c>
      <c r="J4" s="39">
        <f>VLOOKUP(E4,'[1]SAFE CHEM INDUSTRIES'!$C$4:$D$114,2,FALSE)</f>
        <v>4.2700000000000005</v>
      </c>
      <c r="K4" s="39">
        <v>75</v>
      </c>
      <c r="L4" s="39">
        <f>G4*2</f>
        <v>356</v>
      </c>
      <c r="M4" s="39">
        <v>30</v>
      </c>
      <c r="N4" s="39">
        <f>I4*J4+L4+M4</f>
        <v>8926.0000000000018</v>
      </c>
      <c r="O4" s="39">
        <f>H4*K4</f>
        <v>375</v>
      </c>
      <c r="P4" s="40">
        <f>N4+O4</f>
        <v>9301.0000000000018</v>
      </c>
      <c r="Q4" s="32" t="s">
        <v>113</v>
      </c>
    </row>
    <row r="5" spans="1:18" s="23" customFormat="1" ht="12.95" customHeight="1">
      <c r="A5" s="41">
        <f>A4+1</f>
        <v>2</v>
      </c>
      <c r="B5" s="21" t="s">
        <v>114</v>
      </c>
      <c r="C5" s="21" t="s">
        <v>115</v>
      </c>
      <c r="D5" s="26" t="s">
        <v>23</v>
      </c>
      <c r="E5" s="21" t="s">
        <v>116</v>
      </c>
      <c r="F5" s="21" t="s">
        <v>117</v>
      </c>
      <c r="G5" s="21">
        <v>818</v>
      </c>
      <c r="H5" s="25">
        <v>10</v>
      </c>
      <c r="I5" s="21">
        <v>6500</v>
      </c>
      <c r="J5" s="29" t="s">
        <v>24</v>
      </c>
      <c r="K5" s="29" t="s">
        <v>24</v>
      </c>
      <c r="L5" s="29" t="s">
        <v>24</v>
      </c>
      <c r="M5" s="30">
        <v>30</v>
      </c>
      <c r="N5" s="28">
        <v>36110</v>
      </c>
      <c r="O5" s="28">
        <v>0</v>
      </c>
      <c r="P5" s="42">
        <f t="shared" ref="P5:P24" si="0">N5+O5</f>
        <v>36110</v>
      </c>
      <c r="Q5" s="33" t="s">
        <v>118</v>
      </c>
    </row>
    <row r="6" spans="1:18" s="23" customFormat="1" ht="12.95" customHeight="1">
      <c r="A6" s="41">
        <f t="shared" ref="A6:A24" si="1">A5+1</f>
        <v>3</v>
      </c>
      <c r="B6" s="21" t="s">
        <v>114</v>
      </c>
      <c r="C6" s="21" t="s">
        <v>119</v>
      </c>
      <c r="D6" s="26" t="s">
        <v>23</v>
      </c>
      <c r="E6" s="21" t="s">
        <v>120</v>
      </c>
      <c r="F6" s="21" t="s">
        <v>121</v>
      </c>
      <c r="G6" s="21">
        <v>293</v>
      </c>
      <c r="H6" s="25">
        <v>8</v>
      </c>
      <c r="I6" s="21">
        <v>3099</v>
      </c>
      <c r="J6" s="29" t="s">
        <v>24</v>
      </c>
      <c r="K6" s="29" t="s">
        <v>24</v>
      </c>
      <c r="L6" s="29" t="s">
        <v>24</v>
      </c>
      <c r="M6" s="28">
        <v>30</v>
      </c>
      <c r="N6" s="28">
        <v>8430</v>
      </c>
      <c r="O6" s="28">
        <v>0</v>
      </c>
      <c r="P6" s="42">
        <f t="shared" si="0"/>
        <v>8430</v>
      </c>
      <c r="Q6" s="33" t="s">
        <v>122</v>
      </c>
    </row>
    <row r="7" spans="1:18" s="23" customFormat="1" ht="12.95" customHeight="1">
      <c r="A7" s="41">
        <f t="shared" si="1"/>
        <v>4</v>
      </c>
      <c r="B7" s="21" t="s">
        <v>123</v>
      </c>
      <c r="C7" s="21" t="s">
        <v>124</v>
      </c>
      <c r="D7" s="26" t="s">
        <v>23</v>
      </c>
      <c r="E7" s="21" t="s">
        <v>42</v>
      </c>
      <c r="F7" s="21" t="s">
        <v>125</v>
      </c>
      <c r="G7" s="21">
        <v>141</v>
      </c>
      <c r="H7" s="25"/>
      <c r="I7" s="21">
        <v>1800</v>
      </c>
      <c r="J7" s="28">
        <f>VLOOKUP(E7,'[1]SAFE CHEM INDUSTRIES'!$C$4:$D$114,2,FALSE)</f>
        <v>2.62</v>
      </c>
      <c r="K7" s="28">
        <v>75</v>
      </c>
      <c r="L7" s="28">
        <f t="shared" ref="L7:L24" si="2">G7*2</f>
        <v>282</v>
      </c>
      <c r="M7" s="28">
        <v>30</v>
      </c>
      <c r="N7" s="28">
        <f t="shared" ref="N7:N24" si="3">I7*J7+L7+M7</f>
        <v>5028</v>
      </c>
      <c r="O7" s="28">
        <f t="shared" ref="O7:O24" si="4">H7*K7</f>
        <v>0</v>
      </c>
      <c r="P7" s="42">
        <f t="shared" si="0"/>
        <v>5028</v>
      </c>
      <c r="Q7" s="33" t="s">
        <v>126</v>
      </c>
    </row>
    <row r="8" spans="1:18" s="23" customFormat="1" ht="12.95" customHeight="1">
      <c r="A8" s="41">
        <f t="shared" si="1"/>
        <v>5</v>
      </c>
      <c r="B8" s="21" t="s">
        <v>123</v>
      </c>
      <c r="C8" s="21" t="s">
        <v>127</v>
      </c>
      <c r="D8" s="26" t="s">
        <v>23</v>
      </c>
      <c r="E8" s="21" t="s">
        <v>4</v>
      </c>
      <c r="F8" s="21" t="s">
        <v>128</v>
      </c>
      <c r="G8" s="21">
        <v>147</v>
      </c>
      <c r="H8" s="25"/>
      <c r="I8" s="21">
        <v>1132</v>
      </c>
      <c r="J8" s="28">
        <f>VLOOKUP(E8,'[1]SAFE CHEM INDUSTRIES'!$C$4:$D$114,2,FALSE)</f>
        <v>4.2700000000000005</v>
      </c>
      <c r="K8" s="28">
        <v>75</v>
      </c>
      <c r="L8" s="28">
        <f t="shared" si="2"/>
        <v>294</v>
      </c>
      <c r="M8" s="28">
        <v>30</v>
      </c>
      <c r="N8" s="28">
        <f t="shared" si="3"/>
        <v>5157.6400000000003</v>
      </c>
      <c r="O8" s="28">
        <f t="shared" si="4"/>
        <v>0</v>
      </c>
      <c r="P8" s="42">
        <f t="shared" si="0"/>
        <v>5157.6400000000003</v>
      </c>
      <c r="Q8" s="33" t="s">
        <v>0</v>
      </c>
    </row>
    <row r="9" spans="1:18" s="23" customFormat="1" ht="12.95" customHeight="1">
      <c r="A9" s="41">
        <f t="shared" si="1"/>
        <v>6</v>
      </c>
      <c r="B9" s="21" t="s">
        <v>123</v>
      </c>
      <c r="C9" s="21" t="s">
        <v>129</v>
      </c>
      <c r="D9" s="26" t="s">
        <v>23</v>
      </c>
      <c r="E9" s="21" t="s">
        <v>29</v>
      </c>
      <c r="F9" s="21" t="s">
        <v>130</v>
      </c>
      <c r="G9" s="21">
        <v>233</v>
      </c>
      <c r="H9" s="25">
        <v>5</v>
      </c>
      <c r="I9" s="21">
        <v>2165</v>
      </c>
      <c r="J9" s="28">
        <f>VLOOKUP(E9,'[1]SAFE CHEM INDUSTRIES'!$C$4:$D$114,2,FALSE)</f>
        <v>2.72</v>
      </c>
      <c r="K9" s="28">
        <v>75</v>
      </c>
      <c r="L9" s="28">
        <f t="shared" si="2"/>
        <v>466</v>
      </c>
      <c r="M9" s="28">
        <v>30</v>
      </c>
      <c r="N9" s="28">
        <f t="shared" si="3"/>
        <v>6384.8</v>
      </c>
      <c r="O9" s="28">
        <f t="shared" si="4"/>
        <v>375</v>
      </c>
      <c r="P9" s="42">
        <f t="shared" si="0"/>
        <v>6759.8</v>
      </c>
      <c r="Q9" s="33" t="s">
        <v>35</v>
      </c>
    </row>
    <row r="10" spans="1:18" s="23" customFormat="1" ht="12.95" customHeight="1">
      <c r="A10" s="41">
        <f t="shared" si="1"/>
        <v>7</v>
      </c>
      <c r="B10" s="21" t="s">
        <v>131</v>
      </c>
      <c r="C10" s="21" t="s">
        <v>132</v>
      </c>
      <c r="D10" s="26" t="s">
        <v>23</v>
      </c>
      <c r="E10" s="21" t="s">
        <v>33</v>
      </c>
      <c r="F10" s="21" t="s">
        <v>133</v>
      </c>
      <c r="G10" s="21">
        <v>143</v>
      </c>
      <c r="H10" s="25">
        <v>5</v>
      </c>
      <c r="I10" s="21">
        <v>1545</v>
      </c>
      <c r="J10" s="28">
        <f>VLOOKUP(E10,'[1]SAFE CHEM INDUSTRIES'!$C$4:$D$114,2,FALSE)</f>
        <v>4.0200000000000005</v>
      </c>
      <c r="K10" s="28">
        <v>75</v>
      </c>
      <c r="L10" s="28">
        <f t="shared" si="2"/>
        <v>286</v>
      </c>
      <c r="M10" s="28">
        <v>30</v>
      </c>
      <c r="N10" s="28">
        <f t="shared" si="3"/>
        <v>6526.9000000000005</v>
      </c>
      <c r="O10" s="28">
        <f t="shared" si="4"/>
        <v>375</v>
      </c>
      <c r="P10" s="42">
        <f t="shared" si="0"/>
        <v>6901.9000000000005</v>
      </c>
      <c r="Q10" s="33" t="s">
        <v>34</v>
      </c>
    </row>
    <row r="11" spans="1:18" s="23" customFormat="1" ht="12.95" customHeight="1">
      <c r="A11" s="41">
        <f t="shared" si="1"/>
        <v>8</v>
      </c>
      <c r="B11" s="21" t="s">
        <v>134</v>
      </c>
      <c r="C11" s="21" t="s">
        <v>135</v>
      </c>
      <c r="D11" s="26" t="s">
        <v>23</v>
      </c>
      <c r="E11" s="21" t="s">
        <v>5</v>
      </c>
      <c r="F11" s="21" t="s">
        <v>136</v>
      </c>
      <c r="G11" s="21">
        <v>240</v>
      </c>
      <c r="H11" s="25">
        <v>13</v>
      </c>
      <c r="I11" s="21">
        <v>2758</v>
      </c>
      <c r="J11" s="28">
        <f>VLOOKUP(E11,'[1]SAFE CHEM INDUSTRIES'!$C$4:$D$114,2,FALSE)</f>
        <v>3.2200000000000006</v>
      </c>
      <c r="K11" s="28">
        <v>75</v>
      </c>
      <c r="L11" s="28">
        <f t="shared" si="2"/>
        <v>480</v>
      </c>
      <c r="M11" s="28">
        <v>30</v>
      </c>
      <c r="N11" s="28">
        <f t="shared" si="3"/>
        <v>9390.760000000002</v>
      </c>
      <c r="O11" s="28">
        <f t="shared" si="4"/>
        <v>975</v>
      </c>
      <c r="P11" s="42">
        <f t="shared" si="0"/>
        <v>10365.760000000002</v>
      </c>
      <c r="Q11" s="33" t="s">
        <v>26</v>
      </c>
    </row>
    <row r="12" spans="1:18" s="23" customFormat="1" ht="12.95" customHeight="1">
      <c r="A12" s="41">
        <f t="shared" si="1"/>
        <v>9</v>
      </c>
      <c r="B12" s="21" t="s">
        <v>137</v>
      </c>
      <c r="C12" s="21" t="s">
        <v>138</v>
      </c>
      <c r="D12" s="26" t="s">
        <v>23</v>
      </c>
      <c r="E12" s="21" t="s">
        <v>103</v>
      </c>
      <c r="F12" s="21" t="s">
        <v>139</v>
      </c>
      <c r="G12" s="21">
        <v>153</v>
      </c>
      <c r="H12" s="25">
        <v>3</v>
      </c>
      <c r="I12" s="21">
        <v>1458</v>
      </c>
      <c r="J12" s="28">
        <f>VLOOKUP(E12,'[1]SAFE CHEM INDUSTRIES'!$C$4:$D$114,2,FALSE)</f>
        <v>4.57</v>
      </c>
      <c r="K12" s="28">
        <v>75</v>
      </c>
      <c r="L12" s="28">
        <f t="shared" si="2"/>
        <v>306</v>
      </c>
      <c r="M12" s="28">
        <v>30</v>
      </c>
      <c r="N12" s="28">
        <f t="shared" si="3"/>
        <v>6999.06</v>
      </c>
      <c r="O12" s="28">
        <f t="shared" si="4"/>
        <v>225</v>
      </c>
      <c r="P12" s="42">
        <f t="shared" si="0"/>
        <v>7224.06</v>
      </c>
      <c r="Q12" s="33" t="s">
        <v>104</v>
      </c>
    </row>
    <row r="13" spans="1:18" s="23" customFormat="1" ht="12.95" customHeight="1">
      <c r="A13" s="41">
        <f t="shared" si="1"/>
        <v>10</v>
      </c>
      <c r="B13" s="21" t="s">
        <v>140</v>
      </c>
      <c r="C13" s="21" t="s">
        <v>141</v>
      </c>
      <c r="D13" s="26" t="s">
        <v>23</v>
      </c>
      <c r="E13" s="21" t="s">
        <v>73</v>
      </c>
      <c r="F13" s="21" t="s">
        <v>142</v>
      </c>
      <c r="G13" s="21">
        <v>131</v>
      </c>
      <c r="H13" s="25">
        <v>3</v>
      </c>
      <c r="I13" s="21">
        <v>1265</v>
      </c>
      <c r="J13" s="28">
        <f>VLOOKUP(E13,'[1]SAFE CHEM INDUSTRIES'!$C$4:$D$114,2,FALSE)</f>
        <v>3.2200000000000006</v>
      </c>
      <c r="K13" s="28">
        <v>75</v>
      </c>
      <c r="L13" s="28">
        <f t="shared" si="2"/>
        <v>262</v>
      </c>
      <c r="M13" s="28">
        <v>30</v>
      </c>
      <c r="N13" s="28">
        <f t="shared" si="3"/>
        <v>4365.3000000000011</v>
      </c>
      <c r="O13" s="28">
        <f t="shared" si="4"/>
        <v>225</v>
      </c>
      <c r="P13" s="42">
        <f t="shared" si="0"/>
        <v>4590.3000000000011</v>
      </c>
      <c r="Q13" s="33" t="s">
        <v>143</v>
      </c>
    </row>
    <row r="14" spans="1:18" s="23" customFormat="1" ht="12.95" customHeight="1">
      <c r="A14" s="41">
        <f t="shared" si="1"/>
        <v>11</v>
      </c>
      <c r="B14" s="21" t="s">
        <v>140</v>
      </c>
      <c r="C14" s="21" t="s">
        <v>144</v>
      </c>
      <c r="D14" s="26" t="s">
        <v>23</v>
      </c>
      <c r="E14" s="21" t="s">
        <v>107</v>
      </c>
      <c r="F14" s="21" t="s">
        <v>145</v>
      </c>
      <c r="G14" s="21">
        <v>124</v>
      </c>
      <c r="H14" s="25">
        <v>5</v>
      </c>
      <c r="I14" s="21">
        <v>1545</v>
      </c>
      <c r="J14" s="28">
        <f>VLOOKUP(E14,'[1]SAFE CHEM INDUSTRIES'!$C$4:$D$114,2,FALSE)</f>
        <v>2.4200000000000004</v>
      </c>
      <c r="K14" s="28">
        <v>75</v>
      </c>
      <c r="L14" s="28">
        <f t="shared" si="2"/>
        <v>248</v>
      </c>
      <c r="M14" s="28">
        <v>30</v>
      </c>
      <c r="N14" s="28">
        <f t="shared" si="3"/>
        <v>4016.9000000000005</v>
      </c>
      <c r="O14" s="28">
        <f t="shared" si="4"/>
        <v>375</v>
      </c>
      <c r="P14" s="42">
        <f t="shared" si="0"/>
        <v>4391.9000000000005</v>
      </c>
      <c r="Q14" s="33" t="s">
        <v>108</v>
      </c>
    </row>
    <row r="15" spans="1:18" s="24" customFormat="1" ht="12.95" customHeight="1">
      <c r="A15" s="41">
        <f t="shared" si="1"/>
        <v>12</v>
      </c>
      <c r="B15" s="21" t="s">
        <v>140</v>
      </c>
      <c r="C15" s="21" t="s">
        <v>146</v>
      </c>
      <c r="D15" s="26" t="s">
        <v>23</v>
      </c>
      <c r="E15" s="21" t="s">
        <v>30</v>
      </c>
      <c r="F15" s="21" t="s">
        <v>147</v>
      </c>
      <c r="G15" s="21">
        <v>108</v>
      </c>
      <c r="H15" s="25">
        <v>6</v>
      </c>
      <c r="I15" s="21">
        <v>1710</v>
      </c>
      <c r="J15" s="28">
        <f>VLOOKUP(E15,'[1]SAFE CHEM INDUSTRIES'!$C$4:$D$114,2,FALSE)</f>
        <v>3.22</v>
      </c>
      <c r="K15" s="28">
        <v>75</v>
      </c>
      <c r="L15" s="28">
        <f t="shared" si="2"/>
        <v>216</v>
      </c>
      <c r="M15" s="28">
        <v>30</v>
      </c>
      <c r="N15" s="28">
        <f t="shared" si="3"/>
        <v>5752.2000000000007</v>
      </c>
      <c r="O15" s="28">
        <f t="shared" si="4"/>
        <v>450</v>
      </c>
      <c r="P15" s="42">
        <f t="shared" si="0"/>
        <v>6202.2000000000007</v>
      </c>
      <c r="Q15" s="33" t="s">
        <v>31</v>
      </c>
    </row>
    <row r="16" spans="1:18" s="23" customFormat="1" ht="12.95" customHeight="1">
      <c r="A16" s="41">
        <f t="shared" si="1"/>
        <v>13</v>
      </c>
      <c r="B16" s="21" t="s">
        <v>148</v>
      </c>
      <c r="C16" s="21" t="s">
        <v>149</v>
      </c>
      <c r="D16" s="26" t="s">
        <v>23</v>
      </c>
      <c r="E16" s="21" t="s">
        <v>28</v>
      </c>
      <c r="F16" s="21" t="s">
        <v>150</v>
      </c>
      <c r="G16" s="21">
        <v>149</v>
      </c>
      <c r="H16" s="25">
        <v>1</v>
      </c>
      <c r="I16" s="21">
        <v>2206</v>
      </c>
      <c r="J16" s="28">
        <f>VLOOKUP(E16,'[1]SAFE CHEM INDUSTRIES'!$C$4:$D$114,2,FALSE)</f>
        <v>3.3200000000000007</v>
      </c>
      <c r="K16" s="28">
        <v>75</v>
      </c>
      <c r="L16" s="28">
        <f t="shared" si="2"/>
        <v>298</v>
      </c>
      <c r="M16" s="28">
        <v>30</v>
      </c>
      <c r="N16" s="28">
        <f t="shared" si="3"/>
        <v>7651.9200000000019</v>
      </c>
      <c r="O16" s="28">
        <f t="shared" si="4"/>
        <v>75</v>
      </c>
      <c r="P16" s="42">
        <f t="shared" si="0"/>
        <v>7726.9200000000019</v>
      </c>
      <c r="Q16" s="33" t="s">
        <v>32</v>
      </c>
    </row>
    <row r="17" spans="1:17" s="23" customFormat="1" ht="12.95" customHeight="1">
      <c r="A17" s="41">
        <f t="shared" si="1"/>
        <v>14</v>
      </c>
      <c r="B17" s="21" t="s">
        <v>148</v>
      </c>
      <c r="C17" s="21" t="s">
        <v>151</v>
      </c>
      <c r="D17" s="26" t="s">
        <v>23</v>
      </c>
      <c r="E17" s="21" t="s">
        <v>2</v>
      </c>
      <c r="F17" s="21" t="s">
        <v>152</v>
      </c>
      <c r="G17" s="21">
        <v>267</v>
      </c>
      <c r="H17" s="25">
        <v>5</v>
      </c>
      <c r="I17" s="21">
        <v>2647</v>
      </c>
      <c r="J17" s="28">
        <f>VLOOKUP(E17,'[1]SAFE CHEM INDUSTRIES'!$C$4:$D$114,2,FALSE)</f>
        <v>2.5200000000000005</v>
      </c>
      <c r="K17" s="28">
        <v>75</v>
      </c>
      <c r="L17" s="28">
        <f t="shared" si="2"/>
        <v>534</v>
      </c>
      <c r="M17" s="28">
        <v>30</v>
      </c>
      <c r="N17" s="28">
        <f t="shared" si="3"/>
        <v>7234.4400000000014</v>
      </c>
      <c r="O17" s="28">
        <f t="shared" si="4"/>
        <v>375</v>
      </c>
      <c r="P17" s="42">
        <f t="shared" si="0"/>
        <v>7609.4400000000014</v>
      </c>
      <c r="Q17" s="33" t="s">
        <v>153</v>
      </c>
    </row>
    <row r="18" spans="1:17" s="23" customFormat="1" ht="12.95" customHeight="1">
      <c r="A18" s="41">
        <f t="shared" si="1"/>
        <v>15</v>
      </c>
      <c r="B18" s="21" t="s">
        <v>154</v>
      </c>
      <c r="C18" s="21" t="s">
        <v>155</v>
      </c>
      <c r="D18" s="26" t="s">
        <v>23</v>
      </c>
      <c r="E18" s="21" t="s">
        <v>4</v>
      </c>
      <c r="F18" s="21" t="s">
        <v>156</v>
      </c>
      <c r="G18" s="21">
        <v>156</v>
      </c>
      <c r="H18" s="25">
        <v>5</v>
      </c>
      <c r="I18" s="21">
        <v>1388</v>
      </c>
      <c r="J18" s="28">
        <f>VLOOKUP(E18,'[1]SAFE CHEM INDUSTRIES'!$C$4:$D$114,2,FALSE)</f>
        <v>4.2700000000000005</v>
      </c>
      <c r="K18" s="28">
        <v>75</v>
      </c>
      <c r="L18" s="28">
        <f t="shared" si="2"/>
        <v>312</v>
      </c>
      <c r="M18" s="28">
        <v>30</v>
      </c>
      <c r="N18" s="28">
        <f t="shared" si="3"/>
        <v>6268.76</v>
      </c>
      <c r="O18" s="28">
        <f t="shared" si="4"/>
        <v>375</v>
      </c>
      <c r="P18" s="42">
        <f t="shared" si="0"/>
        <v>6643.76</v>
      </c>
      <c r="Q18" s="33" t="s">
        <v>0</v>
      </c>
    </row>
    <row r="19" spans="1:17" s="23" customFormat="1" ht="12.95" customHeight="1">
      <c r="A19" s="41">
        <f t="shared" si="1"/>
        <v>16</v>
      </c>
      <c r="B19" s="21" t="s">
        <v>154</v>
      </c>
      <c r="C19" s="21" t="s">
        <v>157</v>
      </c>
      <c r="D19" s="26" t="s">
        <v>23</v>
      </c>
      <c r="E19" s="21" t="s">
        <v>4</v>
      </c>
      <c r="F19" s="21" t="s">
        <v>158</v>
      </c>
      <c r="G19" s="21">
        <v>71</v>
      </c>
      <c r="H19" s="25">
        <v>11</v>
      </c>
      <c r="I19" s="21">
        <v>1430</v>
      </c>
      <c r="J19" s="28">
        <f>VLOOKUP(E19,'[1]SAFE CHEM INDUSTRIES'!$C$4:$D$114,2,FALSE)</f>
        <v>4.2700000000000005</v>
      </c>
      <c r="K19" s="28">
        <v>75</v>
      </c>
      <c r="L19" s="28">
        <f t="shared" si="2"/>
        <v>142</v>
      </c>
      <c r="M19" s="28">
        <v>30</v>
      </c>
      <c r="N19" s="28">
        <f t="shared" si="3"/>
        <v>6278.1</v>
      </c>
      <c r="O19" s="28">
        <f t="shared" si="4"/>
        <v>825</v>
      </c>
      <c r="P19" s="42">
        <f t="shared" si="0"/>
        <v>7103.1</v>
      </c>
      <c r="Q19" s="33" t="s">
        <v>0</v>
      </c>
    </row>
    <row r="20" spans="1:17" s="23" customFormat="1" ht="12.95" customHeight="1">
      <c r="A20" s="41">
        <f t="shared" si="1"/>
        <v>17</v>
      </c>
      <c r="B20" s="21" t="s">
        <v>154</v>
      </c>
      <c r="C20" s="21" t="s">
        <v>159</v>
      </c>
      <c r="D20" s="26" t="s">
        <v>23</v>
      </c>
      <c r="E20" s="21" t="s">
        <v>66</v>
      </c>
      <c r="F20" s="21" t="s">
        <v>160</v>
      </c>
      <c r="G20" s="21">
        <v>199</v>
      </c>
      <c r="H20" s="25">
        <v>10</v>
      </c>
      <c r="I20" s="21">
        <v>2303</v>
      </c>
      <c r="J20" s="28">
        <f>VLOOKUP(E20,'[1]SAFE CHEM INDUSTRIES'!$C$4:$D$114,2,FALSE)</f>
        <v>2.52</v>
      </c>
      <c r="K20" s="28">
        <v>75</v>
      </c>
      <c r="L20" s="28">
        <f t="shared" si="2"/>
        <v>398</v>
      </c>
      <c r="M20" s="28">
        <v>30</v>
      </c>
      <c r="N20" s="28">
        <f t="shared" si="3"/>
        <v>6231.56</v>
      </c>
      <c r="O20" s="28">
        <f t="shared" si="4"/>
        <v>750</v>
      </c>
      <c r="P20" s="42">
        <f t="shared" si="0"/>
        <v>6981.56</v>
      </c>
      <c r="Q20" s="33" t="s">
        <v>105</v>
      </c>
    </row>
    <row r="21" spans="1:17" s="23" customFormat="1" ht="12.95" customHeight="1">
      <c r="A21" s="41">
        <f t="shared" si="1"/>
        <v>18</v>
      </c>
      <c r="B21" s="21" t="s">
        <v>154</v>
      </c>
      <c r="C21" s="21" t="s">
        <v>161</v>
      </c>
      <c r="D21" s="26" t="s">
        <v>23</v>
      </c>
      <c r="E21" s="21" t="s">
        <v>162</v>
      </c>
      <c r="F21" s="21" t="s">
        <v>163</v>
      </c>
      <c r="G21" s="21">
        <v>111</v>
      </c>
      <c r="H21" s="25">
        <v>5</v>
      </c>
      <c r="I21" s="21">
        <v>1265</v>
      </c>
      <c r="J21" s="28">
        <f>VLOOKUP(E21,'[1]SAFE CHEM INDUSTRIES'!$C$4:$D$114,2,FALSE)</f>
        <v>3.2200000000000006</v>
      </c>
      <c r="K21" s="28">
        <v>75</v>
      </c>
      <c r="L21" s="28">
        <f t="shared" si="2"/>
        <v>222</v>
      </c>
      <c r="M21" s="28">
        <v>30</v>
      </c>
      <c r="N21" s="28">
        <f t="shared" si="3"/>
        <v>4325.3000000000011</v>
      </c>
      <c r="O21" s="28">
        <f t="shared" si="4"/>
        <v>375</v>
      </c>
      <c r="P21" s="42">
        <f t="shared" si="0"/>
        <v>4700.3000000000011</v>
      </c>
      <c r="Q21" s="33" t="s">
        <v>164</v>
      </c>
    </row>
    <row r="22" spans="1:17" s="23" customFormat="1" ht="12.95" customHeight="1">
      <c r="A22" s="41">
        <f t="shared" si="1"/>
        <v>19</v>
      </c>
      <c r="B22" s="21" t="s">
        <v>165</v>
      </c>
      <c r="C22" s="21" t="s">
        <v>166</v>
      </c>
      <c r="D22" s="26" t="s">
        <v>23</v>
      </c>
      <c r="E22" s="27" t="s">
        <v>102</v>
      </c>
      <c r="F22" s="21" t="s">
        <v>167</v>
      </c>
      <c r="G22" s="21">
        <v>180</v>
      </c>
      <c r="H22" s="25">
        <v>17</v>
      </c>
      <c r="I22" s="21">
        <v>3051</v>
      </c>
      <c r="J22" s="29" t="s">
        <v>24</v>
      </c>
      <c r="K22" s="29" t="s">
        <v>24</v>
      </c>
      <c r="L22" s="29" t="s">
        <v>24</v>
      </c>
      <c r="M22" s="28">
        <v>30</v>
      </c>
      <c r="N22" s="28">
        <v>8230</v>
      </c>
      <c r="O22" s="28">
        <v>0</v>
      </c>
      <c r="P22" s="42">
        <f t="shared" si="0"/>
        <v>8230</v>
      </c>
      <c r="Q22" s="33" t="s">
        <v>101</v>
      </c>
    </row>
    <row r="23" spans="1:17" s="23" customFormat="1" ht="12.95" customHeight="1">
      <c r="A23" s="41">
        <f t="shared" si="1"/>
        <v>20</v>
      </c>
      <c r="B23" s="21" t="s">
        <v>165</v>
      </c>
      <c r="C23" s="21" t="s">
        <v>168</v>
      </c>
      <c r="D23" s="26" t="s">
        <v>23</v>
      </c>
      <c r="E23" s="21" t="s">
        <v>70</v>
      </c>
      <c r="F23" s="21" t="s">
        <v>169</v>
      </c>
      <c r="G23" s="21">
        <v>153</v>
      </c>
      <c r="H23" s="25">
        <v>4</v>
      </c>
      <c r="I23" s="21">
        <v>2151</v>
      </c>
      <c r="J23" s="28">
        <f>VLOOKUP(E23,'[1]SAFE CHEM INDUSTRIES'!$C$4:$D$114,2,FALSE)</f>
        <v>4.82</v>
      </c>
      <c r="K23" s="28">
        <v>75</v>
      </c>
      <c r="L23" s="28">
        <f t="shared" si="2"/>
        <v>306</v>
      </c>
      <c r="M23" s="28">
        <v>30</v>
      </c>
      <c r="N23" s="28">
        <f t="shared" si="3"/>
        <v>10703.82</v>
      </c>
      <c r="O23" s="28">
        <f t="shared" si="4"/>
        <v>300</v>
      </c>
      <c r="P23" s="42">
        <f t="shared" si="0"/>
        <v>11003.82</v>
      </c>
      <c r="Q23" s="33" t="s">
        <v>106</v>
      </c>
    </row>
    <row r="24" spans="1:17" s="23" customFormat="1" ht="12.95" customHeight="1" thickBot="1">
      <c r="A24" s="43">
        <f t="shared" si="1"/>
        <v>21</v>
      </c>
      <c r="B24" s="44" t="s">
        <v>165</v>
      </c>
      <c r="C24" s="44" t="s">
        <v>170</v>
      </c>
      <c r="D24" s="45" t="s">
        <v>23</v>
      </c>
      <c r="E24" s="44" t="s">
        <v>171</v>
      </c>
      <c r="F24" s="44" t="s">
        <v>172</v>
      </c>
      <c r="G24" s="44">
        <v>86</v>
      </c>
      <c r="H24" s="46">
        <v>5</v>
      </c>
      <c r="I24" s="44">
        <v>980</v>
      </c>
      <c r="J24" s="47">
        <f>VLOOKUP(E24,'[1]SAFE CHEM INDUSTRIES'!$C$4:$D$114,2,FALSE)</f>
        <v>4.8</v>
      </c>
      <c r="K24" s="47">
        <v>75</v>
      </c>
      <c r="L24" s="47">
        <f t="shared" si="2"/>
        <v>172</v>
      </c>
      <c r="M24" s="47">
        <v>30</v>
      </c>
      <c r="N24" s="47">
        <f t="shared" si="3"/>
        <v>4906</v>
      </c>
      <c r="O24" s="47">
        <f t="shared" si="4"/>
        <v>375</v>
      </c>
      <c r="P24" s="48">
        <f t="shared" si="0"/>
        <v>5281</v>
      </c>
      <c r="Q24" s="33" t="s">
        <v>173</v>
      </c>
    </row>
    <row r="25" spans="1:17" s="23" customFormat="1" ht="15" customHeight="1" thickBot="1">
      <c r="A25" s="67" t="s">
        <v>174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9"/>
      <c r="P25" s="50">
        <f>ROUND(SUM(P4:P24),0)</f>
        <v>175742</v>
      </c>
      <c r="Q25" s="31"/>
    </row>
    <row r="26" spans="1:17" s="23" customFormat="1" ht="15.95" customHeight="1" thickBot="1">
      <c r="A26" s="1"/>
      <c r="B26"/>
      <c r="C26"/>
      <c r="D26" s="1"/>
      <c r="E26" s="1"/>
      <c r="F26"/>
      <c r="G26" s="49">
        <f>SUM(G4:G24)</f>
        <v>4081</v>
      </c>
      <c r="H26" s="49">
        <f>SUM(H4:H24)</f>
        <v>126</v>
      </c>
      <c r="I26" s="49">
        <f>SUM(I4:I24)</f>
        <v>44398</v>
      </c>
      <c r="J26" s="3"/>
      <c r="K26" s="3"/>
      <c r="L26" s="3"/>
      <c r="M26" s="3"/>
      <c r="N26" s="3"/>
      <c r="O26" s="3"/>
      <c r="P26" s="3"/>
      <c r="Q26"/>
    </row>
    <row r="27" spans="1:17" ht="29.25" customHeight="1" thickBot="1">
      <c r="A27" s="51" t="s">
        <v>109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/>
      <c r="Q27" s="15"/>
    </row>
    <row r="28" spans="1:17" ht="46.5" customHeight="1" thickBot="1">
      <c r="A28" s="54" t="s">
        <v>36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16"/>
    </row>
    <row r="29" spans="1:17">
      <c r="Q29" s="14"/>
    </row>
    <row r="30" spans="1:17">
      <c r="Q30" s="14"/>
    </row>
    <row r="31" spans="1:17">
      <c r="Q31" s="14"/>
    </row>
    <row r="32" spans="1:17">
      <c r="Q32" s="14"/>
    </row>
  </sheetData>
  <sortState ref="B4:Q41">
    <sortCondition ref="B4:B41"/>
    <sortCondition ref="C4:C41"/>
  </sortState>
  <mergeCells count="8">
    <mergeCell ref="A27:P27"/>
    <mergeCell ref="A28:P28"/>
    <mergeCell ref="A1:K1"/>
    <mergeCell ref="A2:E2"/>
    <mergeCell ref="F2:K2"/>
    <mergeCell ref="L2:P2"/>
    <mergeCell ref="L1:P1"/>
    <mergeCell ref="A25:O25"/>
  </mergeCells>
  <conditionalFormatting sqref="I33:I1048576 I1 I29:I31">
    <cfRule type="duplicateValues" dxfId="3" priority="31"/>
  </conditionalFormatting>
  <conditionalFormatting sqref="I3">
    <cfRule type="duplicateValues" dxfId="2" priority="14"/>
  </conditionalFormatting>
  <conditionalFormatting sqref="E3">
    <cfRule type="duplicateValues" dxfId="1" priority="13"/>
  </conditionalFormatting>
  <pageMargins left="0.4" right="0.15748031496062992" top="0.24" bottom="0.36" header="0.3" footer="0.16"/>
  <pageSetup paperSize="9" fitToWidth="0" fitToHeight="0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70" t="s">
        <v>99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>
      <c r="A2" s="19" t="s">
        <v>8</v>
      </c>
      <c r="B2" s="20" t="s">
        <v>10</v>
      </c>
      <c r="C2" s="19" t="s">
        <v>9</v>
      </c>
      <c r="D2" s="19" t="s">
        <v>13</v>
      </c>
      <c r="E2" s="19" t="s">
        <v>7</v>
      </c>
      <c r="F2" s="19" t="s">
        <v>11</v>
      </c>
      <c r="G2" s="19" t="s">
        <v>100</v>
      </c>
      <c r="H2" s="21"/>
      <c r="I2" s="21"/>
      <c r="J2" s="21"/>
    </row>
    <row r="3" spans="1:10">
      <c r="A3" s="22">
        <v>1</v>
      </c>
      <c r="B3" s="6" t="s">
        <v>43</v>
      </c>
      <c r="C3" s="6" t="s">
        <v>44</v>
      </c>
      <c r="D3" s="17" t="s">
        <v>23</v>
      </c>
      <c r="E3" s="6" t="s">
        <v>42</v>
      </c>
      <c r="F3" s="6" t="s">
        <v>45</v>
      </c>
      <c r="G3" s="6">
        <v>150</v>
      </c>
      <c r="H3" s="21"/>
      <c r="I3" s="21"/>
      <c r="J3" s="21"/>
    </row>
    <row r="4" spans="1:10">
      <c r="A4" s="22">
        <f>A3+1</f>
        <v>2</v>
      </c>
      <c r="B4" s="6" t="s">
        <v>46</v>
      </c>
      <c r="C4" s="6" t="s">
        <v>47</v>
      </c>
      <c r="D4" s="17" t="s">
        <v>23</v>
      </c>
      <c r="E4" s="6" t="s">
        <v>4</v>
      </c>
      <c r="F4" s="6" t="s">
        <v>48</v>
      </c>
      <c r="G4" s="6">
        <v>135</v>
      </c>
      <c r="H4" s="21"/>
      <c r="I4" s="21"/>
      <c r="J4" s="21"/>
    </row>
    <row r="5" spans="1:10">
      <c r="A5" s="22">
        <f t="shared" ref="A5:A23" si="0">A4+1</f>
        <v>3</v>
      </c>
      <c r="B5" s="6" t="s">
        <v>49</v>
      </c>
      <c r="C5" s="6" t="s">
        <v>50</v>
      </c>
      <c r="D5" s="17" t="s">
        <v>23</v>
      </c>
      <c r="E5" s="6" t="s">
        <v>3</v>
      </c>
      <c r="F5" s="6" t="s">
        <v>51</v>
      </c>
      <c r="G5" s="6">
        <v>283</v>
      </c>
      <c r="H5" s="21"/>
      <c r="I5" s="21"/>
      <c r="J5" s="21"/>
    </row>
    <row r="6" spans="1:10">
      <c r="A6" s="22">
        <f t="shared" si="0"/>
        <v>4</v>
      </c>
      <c r="B6" s="6" t="s">
        <v>52</v>
      </c>
      <c r="C6" s="6" t="s">
        <v>53</v>
      </c>
      <c r="D6" s="17" t="s">
        <v>23</v>
      </c>
      <c r="E6" s="6" t="s">
        <v>30</v>
      </c>
      <c r="F6" s="6" t="s">
        <v>54</v>
      </c>
      <c r="G6" s="6">
        <v>65</v>
      </c>
      <c r="H6" s="21"/>
      <c r="I6" s="21"/>
      <c r="J6" s="21"/>
    </row>
    <row r="7" spans="1:10">
      <c r="A7" s="22">
        <f t="shared" si="0"/>
        <v>5</v>
      </c>
      <c r="B7" s="6" t="s">
        <v>55</v>
      </c>
      <c r="C7" s="6" t="s">
        <v>56</v>
      </c>
      <c r="D7" s="17" t="s">
        <v>23</v>
      </c>
      <c r="E7" s="6" t="s">
        <v>57</v>
      </c>
      <c r="F7" s="6" t="s">
        <v>58</v>
      </c>
      <c r="G7" s="6">
        <v>155</v>
      </c>
      <c r="H7" s="21"/>
      <c r="I7" s="21"/>
      <c r="J7" s="21"/>
    </row>
    <row r="8" spans="1:10">
      <c r="A8" s="22">
        <f t="shared" si="0"/>
        <v>6</v>
      </c>
      <c r="B8" s="6" t="s">
        <v>55</v>
      </c>
      <c r="C8" s="6" t="s">
        <v>59</v>
      </c>
      <c r="D8" s="17" t="s">
        <v>23</v>
      </c>
      <c r="E8" s="6" t="s">
        <v>5</v>
      </c>
      <c r="F8" s="6" t="s">
        <v>60</v>
      </c>
      <c r="G8" s="6">
        <v>312</v>
      </c>
      <c r="H8" s="21"/>
      <c r="I8" s="21"/>
      <c r="J8" s="21"/>
    </row>
    <row r="9" spans="1:10">
      <c r="A9" s="22">
        <f t="shared" si="0"/>
        <v>7</v>
      </c>
      <c r="B9" s="6" t="s">
        <v>61</v>
      </c>
      <c r="C9" s="6" t="s">
        <v>62</v>
      </c>
      <c r="D9" s="17" t="s">
        <v>23</v>
      </c>
      <c r="E9" s="6" t="s">
        <v>33</v>
      </c>
      <c r="F9" s="6" t="s">
        <v>63</v>
      </c>
      <c r="G9" s="6">
        <v>141</v>
      </c>
      <c r="H9" s="21"/>
      <c r="I9" s="21"/>
      <c r="J9" s="21"/>
    </row>
    <row r="10" spans="1:10">
      <c r="A10" s="22">
        <f t="shared" si="0"/>
        <v>8</v>
      </c>
      <c r="B10" s="6" t="s">
        <v>64</v>
      </c>
      <c r="C10" s="6" t="s">
        <v>65</v>
      </c>
      <c r="D10" s="17" t="s">
        <v>23</v>
      </c>
      <c r="E10" s="6" t="s">
        <v>66</v>
      </c>
      <c r="F10" s="6" t="s">
        <v>67</v>
      </c>
      <c r="G10" s="6">
        <v>183</v>
      </c>
      <c r="H10" s="21"/>
      <c r="I10" s="21"/>
      <c r="J10" s="21"/>
    </row>
    <row r="11" spans="1:10">
      <c r="A11" s="22">
        <f t="shared" si="0"/>
        <v>9</v>
      </c>
      <c r="B11" s="6" t="s">
        <v>68</v>
      </c>
      <c r="C11" s="6" t="s">
        <v>69</v>
      </c>
      <c r="D11" s="17" t="s">
        <v>23</v>
      </c>
      <c r="E11" s="6" t="s">
        <v>70</v>
      </c>
      <c r="F11" s="6" t="s">
        <v>71</v>
      </c>
      <c r="G11" s="6">
        <v>177</v>
      </c>
      <c r="H11" s="21"/>
      <c r="I11" s="21"/>
      <c r="J11" s="21"/>
    </row>
    <row r="12" spans="1:10">
      <c r="A12" s="22">
        <f t="shared" si="0"/>
        <v>10</v>
      </c>
      <c r="B12" s="6" t="s">
        <v>68</v>
      </c>
      <c r="C12" s="6" t="s">
        <v>72</v>
      </c>
      <c r="D12" s="17" t="s">
        <v>23</v>
      </c>
      <c r="E12" s="6" t="s">
        <v>73</v>
      </c>
      <c r="F12" s="6" t="s">
        <v>74</v>
      </c>
      <c r="G12" s="6">
        <v>170</v>
      </c>
      <c r="H12" s="21"/>
      <c r="I12" s="21"/>
      <c r="J12" s="21"/>
    </row>
    <row r="13" spans="1:10">
      <c r="A13" s="22">
        <f t="shared" si="0"/>
        <v>11</v>
      </c>
      <c r="B13" s="6" t="s">
        <v>75</v>
      </c>
      <c r="C13" s="6" t="s">
        <v>76</v>
      </c>
      <c r="D13" s="17" t="s">
        <v>23</v>
      </c>
      <c r="E13" s="6" t="s">
        <v>39</v>
      </c>
      <c r="F13" s="6" t="s">
        <v>77</v>
      </c>
      <c r="G13" s="6">
        <v>122</v>
      </c>
      <c r="H13" s="21"/>
      <c r="I13" s="21"/>
      <c r="J13" s="21"/>
    </row>
    <row r="14" spans="1:10">
      <c r="A14" s="22">
        <f t="shared" si="0"/>
        <v>12</v>
      </c>
      <c r="B14" s="6" t="s">
        <v>75</v>
      </c>
      <c r="C14" s="6" t="s">
        <v>78</v>
      </c>
      <c r="D14" s="17" t="s">
        <v>23</v>
      </c>
      <c r="E14" s="6" t="s">
        <v>2</v>
      </c>
      <c r="F14" s="6" t="s">
        <v>79</v>
      </c>
      <c r="G14" s="6">
        <v>285</v>
      </c>
      <c r="H14" s="21"/>
      <c r="I14" s="21"/>
      <c r="J14" s="21"/>
    </row>
    <row r="15" spans="1:10">
      <c r="A15" s="22">
        <f t="shared" si="0"/>
        <v>13</v>
      </c>
      <c r="B15" s="6" t="s">
        <v>80</v>
      </c>
      <c r="C15" s="6" t="s">
        <v>81</v>
      </c>
      <c r="D15" s="17" t="s">
        <v>23</v>
      </c>
      <c r="E15" s="6" t="s">
        <v>3</v>
      </c>
      <c r="F15" s="6" t="s">
        <v>82</v>
      </c>
      <c r="G15" s="6">
        <v>226</v>
      </c>
      <c r="H15" s="21"/>
      <c r="I15" s="21"/>
      <c r="J15" s="21"/>
    </row>
    <row r="16" spans="1:10">
      <c r="A16" s="22">
        <f t="shared" si="0"/>
        <v>14</v>
      </c>
      <c r="B16" s="6" t="s">
        <v>80</v>
      </c>
      <c r="C16" s="6" t="s">
        <v>83</v>
      </c>
      <c r="D16" s="17" t="s">
        <v>23</v>
      </c>
      <c r="E16" s="18" t="s">
        <v>37</v>
      </c>
      <c r="F16" s="6" t="s">
        <v>84</v>
      </c>
      <c r="G16" s="6">
        <v>118</v>
      </c>
      <c r="H16" s="21"/>
      <c r="I16" s="21"/>
      <c r="J16" s="21"/>
    </row>
    <row r="17" spans="1:10">
      <c r="A17" s="22">
        <f t="shared" si="0"/>
        <v>15</v>
      </c>
      <c r="B17" s="6" t="s">
        <v>80</v>
      </c>
      <c r="C17" s="6" t="s">
        <v>85</v>
      </c>
      <c r="D17" s="17" t="s">
        <v>23</v>
      </c>
      <c r="E17" s="6" t="s">
        <v>4</v>
      </c>
      <c r="F17" s="6" t="s">
        <v>86</v>
      </c>
      <c r="G17" s="6">
        <v>138</v>
      </c>
      <c r="H17" s="21"/>
      <c r="I17" s="21"/>
      <c r="J17" s="21"/>
    </row>
    <row r="18" spans="1:10">
      <c r="A18" s="22">
        <f t="shared" si="0"/>
        <v>16</v>
      </c>
      <c r="B18" s="6" t="s">
        <v>80</v>
      </c>
      <c r="C18" s="6" t="s">
        <v>87</v>
      </c>
      <c r="D18" s="17" t="s">
        <v>23</v>
      </c>
      <c r="E18" s="6" t="s">
        <v>28</v>
      </c>
      <c r="F18" s="6" t="s">
        <v>88</v>
      </c>
      <c r="G18" s="6">
        <v>188</v>
      </c>
      <c r="H18" s="21"/>
      <c r="I18" s="21"/>
      <c r="J18" s="21"/>
    </row>
    <row r="19" spans="1:10">
      <c r="A19" s="22">
        <f t="shared" si="0"/>
        <v>17</v>
      </c>
      <c r="B19" s="6" t="s">
        <v>80</v>
      </c>
      <c r="C19" s="6" t="s">
        <v>89</v>
      </c>
      <c r="D19" s="17" t="s">
        <v>23</v>
      </c>
      <c r="E19" s="6" t="s">
        <v>40</v>
      </c>
      <c r="F19" s="6" t="s">
        <v>90</v>
      </c>
      <c r="G19" s="6">
        <v>179</v>
      </c>
      <c r="H19" s="21"/>
      <c r="I19" s="21"/>
      <c r="J19" s="21"/>
    </row>
    <row r="20" spans="1:10">
      <c r="A20" s="22">
        <f t="shared" si="0"/>
        <v>18</v>
      </c>
      <c r="B20" s="6" t="s">
        <v>80</v>
      </c>
      <c r="C20" s="6" t="s">
        <v>91</v>
      </c>
      <c r="D20" s="17" t="s">
        <v>23</v>
      </c>
      <c r="E20" s="6" t="s">
        <v>6</v>
      </c>
      <c r="F20" s="6" t="s">
        <v>92</v>
      </c>
      <c r="G20" s="6">
        <v>143</v>
      </c>
      <c r="H20" s="21"/>
      <c r="I20" s="21"/>
      <c r="J20" s="21"/>
    </row>
    <row r="21" spans="1:10">
      <c r="A21" s="22">
        <f t="shared" si="0"/>
        <v>19</v>
      </c>
      <c r="B21" s="6" t="s">
        <v>80</v>
      </c>
      <c r="C21" s="6" t="s">
        <v>93</v>
      </c>
      <c r="D21" s="17" t="s">
        <v>23</v>
      </c>
      <c r="E21" s="6" t="s">
        <v>29</v>
      </c>
      <c r="F21" s="6" t="s">
        <v>94</v>
      </c>
      <c r="G21" s="6">
        <v>77</v>
      </c>
      <c r="H21" s="21"/>
      <c r="I21" s="21"/>
      <c r="J21" s="21"/>
    </row>
    <row r="22" spans="1:10">
      <c r="A22" s="22">
        <f t="shared" si="0"/>
        <v>20</v>
      </c>
      <c r="B22" s="6" t="s">
        <v>80</v>
      </c>
      <c r="C22" s="6" t="s">
        <v>95</v>
      </c>
      <c r="D22" s="17" t="s">
        <v>23</v>
      </c>
      <c r="E22" s="6" t="s">
        <v>41</v>
      </c>
      <c r="F22" s="6" t="s">
        <v>96</v>
      </c>
      <c r="G22" s="6">
        <v>84</v>
      </c>
      <c r="H22" s="21"/>
      <c r="I22" s="21"/>
      <c r="J22" s="21"/>
    </row>
    <row r="23" spans="1:10">
      <c r="A23" s="22">
        <f t="shared" si="0"/>
        <v>21</v>
      </c>
      <c r="B23" s="6" t="s">
        <v>80</v>
      </c>
      <c r="C23" s="6" t="s">
        <v>97</v>
      </c>
      <c r="D23" s="17" t="s">
        <v>23</v>
      </c>
      <c r="E23" s="6" t="s">
        <v>38</v>
      </c>
      <c r="F23" s="6" t="s">
        <v>98</v>
      </c>
      <c r="G23" s="6">
        <v>118</v>
      </c>
      <c r="H23" s="21"/>
      <c r="I23" s="21"/>
      <c r="J23" s="21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2025-04-02T12:40:47Z</cp:lastPrinted>
  <dcterms:created xsi:type="dcterms:W3CDTF">2023-03-12T08:28:15Z</dcterms:created>
  <dcterms:modified xsi:type="dcterms:W3CDTF">2025-04-02T12:40:49Z</dcterms:modified>
</cp:coreProperties>
</file>