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8" i="1"/>
  <c r="G18"/>
  <c r="M9"/>
  <c r="M5"/>
  <c r="M7"/>
  <c r="M11"/>
  <c r="M12"/>
  <c r="M14"/>
  <c r="J5"/>
  <c r="J6"/>
  <c r="J7"/>
  <c r="J8"/>
  <c r="J9"/>
  <c r="J10"/>
  <c r="J11"/>
  <c r="J12"/>
  <c r="J13"/>
  <c r="J14"/>
  <c r="J4"/>
  <c r="I5"/>
  <c r="I6"/>
  <c r="M6" s="1"/>
  <c r="I7"/>
  <c r="I8"/>
  <c r="M8" s="1"/>
  <c r="I9"/>
  <c r="I10"/>
  <c r="M10" s="1"/>
  <c r="I12"/>
  <c r="I13"/>
  <c r="M13" s="1"/>
  <c r="I4"/>
  <c r="M4" s="1"/>
  <c r="M15" l="1"/>
</calcChain>
</file>

<file path=xl/sharedStrings.xml><?xml version="1.0" encoding="utf-8"?>
<sst xmlns="http://schemas.openxmlformats.org/spreadsheetml/2006/main" count="74" uniqueCount="57">
  <si>
    <t>INVOICE
ATC LOGISTICS,,8984191006
GST No:21CHVPB1842D2ZQ</t>
  </si>
  <si>
    <t>03/9/2024</t>
  </si>
  <si>
    <t>1041</t>
  </si>
  <si>
    <t>1035</t>
  </si>
  <si>
    <t>10/9/2024</t>
  </si>
  <si>
    <t>925</t>
  </si>
  <si>
    <t>1107</t>
  </si>
  <si>
    <t>11/9/2024</t>
  </si>
  <si>
    <t>12/9/2024</t>
  </si>
  <si>
    <t>1133</t>
  </si>
  <si>
    <t>14/9/2024</t>
  </si>
  <si>
    <t>1147</t>
  </si>
  <si>
    <t>16/9/2024</t>
  </si>
  <si>
    <t>1164</t>
  </si>
  <si>
    <t>1167</t>
  </si>
  <si>
    <t>1190</t>
  </si>
  <si>
    <t>29/9/2024</t>
  </si>
  <si>
    <t>1205</t>
  </si>
  <si>
    <t>Thanking you for your business.
ATC LOGISTICS</t>
  </si>
  <si>
    <t>SUNDERGARH</t>
  </si>
  <si>
    <t>MUNIGUDA</t>
  </si>
  <si>
    <t>ROURKELA</t>
  </si>
  <si>
    <t>NUAGAON</t>
  </si>
  <si>
    <t>UMERKOTE</t>
  </si>
  <si>
    <t>BONAIGARH</t>
  </si>
  <si>
    <t>SOHELA</t>
  </si>
  <si>
    <t>RABINGIA</t>
  </si>
  <si>
    <t>SL</t>
  </si>
  <si>
    <t>DATE</t>
  </si>
  <si>
    <t>LR NO</t>
  </si>
  <si>
    <t>FROM</t>
  </si>
  <si>
    <t>TO</t>
  </si>
  <si>
    <t>INV NO</t>
  </si>
  <si>
    <t>CASE</t>
  </si>
  <si>
    <t>WEIGHT</t>
  </si>
  <si>
    <t>BBSR</t>
  </si>
  <si>
    <t>BARAGARH</t>
  </si>
  <si>
    <t>RATE</t>
  </si>
  <si>
    <t>AMOUNT</t>
  </si>
  <si>
    <t xml:space="preserve">KARNATAKA AGRO CHEMICALS
Address: PLOT NO - 84  BAPUJINAGAR P. S - CAPITAL 751009,674259799
GST No:21AABFK5489N1ZZ
</t>
  </si>
  <si>
    <t>Kindly, verify &amp; confirm within 7 days, else GST will be filed by 20th OCT, 2024. 
GST to be paid by Consignor under Reverse Charge Mechanism(RCM) as per GST.</t>
  </si>
  <si>
    <t>(RUPEES THIRTY THREE THOUSAND SIX HUNDRED SEVENTY FIVE ONLY)</t>
  </si>
  <si>
    <t>BHA/00312</t>
  </si>
  <si>
    <t>BHA/00314</t>
  </si>
  <si>
    <t>BHA/00322</t>
  </si>
  <si>
    <t>BHA/00321</t>
  </si>
  <si>
    <t>BHA/00326</t>
  </si>
  <si>
    <t>BHA/00327</t>
  </si>
  <si>
    <t>BHA/00328</t>
  </si>
  <si>
    <t>BHA/00331</t>
  </si>
  <si>
    <t>BHA/00332</t>
  </si>
  <si>
    <t>BHA/00334</t>
  </si>
  <si>
    <t>BHA/00354</t>
  </si>
  <si>
    <t>HML</t>
  </si>
  <si>
    <t>DD.CH.</t>
  </si>
  <si>
    <t>LR CH.</t>
  </si>
  <si>
    <t xml:space="preserve">Bill Date:30/09/2024
Bill NO : 2881
Total Amount:33675.00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</si>
</sst>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0" fillId="0" borderId="1" xfId="0" applyNumberFormat="1" applyFont="1" applyFill="1" applyBorder="1" applyAlignment="1">
      <alignment wrapText="1"/>
    </xf>
    <xf numFmtId="0" fontId="0" fillId="0" borderId="1" xfId="0" applyNumberFormat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95250</xdr:rowOff>
    </xdr:from>
    <xdr:to>
      <xdr:col>8</xdr:col>
      <xdr:colOff>200026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1" y="95250"/>
          <a:ext cx="41338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LOGISTICS\ATC-2024-25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  <row r="73">
          <cell r="C73" t="str">
            <v>JATNI</v>
          </cell>
          <cell r="E73">
            <v>2.35</v>
          </cell>
        </row>
        <row r="74">
          <cell r="C74" t="str">
            <v>SANYASIKUNDAMAL</v>
          </cell>
          <cell r="E74">
            <v>4.55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selection activeCell="U19" sqref="U19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5703125" style="1" bestFit="1" customWidth="1"/>
    <col min="4" max="4" width="6.42578125" style="1" bestFit="1" customWidth="1"/>
    <col min="5" max="5" width="13.28515625" style="1" bestFit="1" customWidth="1"/>
    <col min="6" max="6" width="6.85546875" style="1" bestFit="1" customWidth="1"/>
    <col min="7" max="7" width="4.85546875" style="1" bestFit="1" customWidth="1"/>
    <col min="8" max="8" width="7.140625" style="1" bestFit="1" customWidth="1"/>
    <col min="9" max="9" width="6.5703125" style="2" customWidth="1"/>
    <col min="10" max="10" width="7.42578125" style="2" customWidth="1"/>
    <col min="11" max="11" width="7.5703125" style="2" bestFit="1" customWidth="1"/>
    <col min="12" max="12" width="6.42578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20"/>
      <c r="B1" s="21"/>
      <c r="C1" s="21"/>
      <c r="D1" s="21"/>
      <c r="E1" s="21"/>
      <c r="F1" s="21"/>
      <c r="G1" s="21"/>
      <c r="H1" s="21"/>
      <c r="I1" s="22"/>
      <c r="J1" s="23" t="s">
        <v>0</v>
      </c>
      <c r="K1" s="23"/>
      <c r="L1" s="23"/>
      <c r="M1" s="23"/>
    </row>
    <row r="2" spans="1:13" ht="56.25" customHeight="1">
      <c r="A2" s="20" t="s">
        <v>39</v>
      </c>
      <c r="B2" s="21"/>
      <c r="C2" s="21"/>
      <c r="D2" s="21"/>
      <c r="E2" s="21"/>
      <c r="F2" s="21"/>
      <c r="G2" s="21"/>
      <c r="H2" s="21"/>
      <c r="I2" s="22"/>
      <c r="J2" s="23" t="s">
        <v>56</v>
      </c>
      <c r="K2" s="23"/>
      <c r="L2" s="23"/>
      <c r="M2" s="23"/>
    </row>
    <row r="3" spans="1:13" s="10" customFormat="1">
      <c r="A3" s="5" t="s">
        <v>27</v>
      </c>
      <c r="B3" s="5" t="s">
        <v>28</v>
      </c>
      <c r="C3" s="5" t="s">
        <v>29</v>
      </c>
      <c r="D3" s="5" t="s">
        <v>30</v>
      </c>
      <c r="E3" s="5" t="s">
        <v>31</v>
      </c>
      <c r="F3" s="13" t="s">
        <v>32</v>
      </c>
      <c r="G3" s="13" t="s">
        <v>33</v>
      </c>
      <c r="H3" s="13" t="s">
        <v>34</v>
      </c>
      <c r="I3" s="9" t="s">
        <v>37</v>
      </c>
      <c r="J3" s="9" t="s">
        <v>53</v>
      </c>
      <c r="K3" s="9" t="s">
        <v>54</v>
      </c>
      <c r="L3" s="9" t="s">
        <v>55</v>
      </c>
      <c r="M3" s="9" t="s">
        <v>38</v>
      </c>
    </row>
    <row r="4" spans="1:13">
      <c r="A4" s="24">
        <v>1</v>
      </c>
      <c r="B4" s="4" t="s">
        <v>1</v>
      </c>
      <c r="C4" s="12" t="s">
        <v>42</v>
      </c>
      <c r="D4" s="8" t="s">
        <v>35</v>
      </c>
      <c r="E4" s="4" t="s">
        <v>19</v>
      </c>
      <c r="F4" s="4" t="s">
        <v>2</v>
      </c>
      <c r="G4" s="4">
        <v>125</v>
      </c>
      <c r="H4" s="4">
        <v>1300</v>
      </c>
      <c r="I4" s="6">
        <f>VLOOKUP(E4,'[1]KARNATAKA MULTIPLEX'!$C$6:$E$74,3,FALSE)</f>
        <v>3.05</v>
      </c>
      <c r="J4" s="6">
        <f>G4*2</f>
        <v>250</v>
      </c>
      <c r="K4" s="6">
        <v>0</v>
      </c>
      <c r="L4" s="6">
        <v>45</v>
      </c>
      <c r="M4" s="6">
        <f>H4*I4+J4+K4+L4</f>
        <v>4260</v>
      </c>
    </row>
    <row r="5" spans="1:13">
      <c r="A5" s="24">
        <v>2</v>
      </c>
      <c r="B5" s="4" t="s">
        <v>1</v>
      </c>
      <c r="C5" s="12" t="s">
        <v>43</v>
      </c>
      <c r="D5" s="8" t="s">
        <v>35</v>
      </c>
      <c r="E5" s="4" t="s">
        <v>20</v>
      </c>
      <c r="F5" s="4" t="s">
        <v>3</v>
      </c>
      <c r="G5" s="4">
        <v>17</v>
      </c>
      <c r="H5" s="4">
        <v>260</v>
      </c>
      <c r="I5" s="6">
        <f>VLOOKUP(E5,'[1]KARNATAKA MULTIPLEX'!$C$6:$E$74,3,FALSE)</f>
        <v>4.3</v>
      </c>
      <c r="J5" s="6">
        <f t="shared" ref="J5:J14" si="0">G5*2</f>
        <v>34</v>
      </c>
      <c r="K5" s="6">
        <v>0</v>
      </c>
      <c r="L5" s="6">
        <v>45</v>
      </c>
      <c r="M5" s="6">
        <f t="shared" ref="M5:M14" si="1">H5*I5+J5+K5+L5</f>
        <v>1197</v>
      </c>
    </row>
    <row r="6" spans="1:13">
      <c r="A6" s="24">
        <v>3</v>
      </c>
      <c r="B6" s="4" t="s">
        <v>4</v>
      </c>
      <c r="C6" s="12" t="s">
        <v>44</v>
      </c>
      <c r="D6" s="8" t="s">
        <v>35</v>
      </c>
      <c r="E6" s="4" t="s">
        <v>21</v>
      </c>
      <c r="F6" s="4" t="s">
        <v>5</v>
      </c>
      <c r="G6" s="4">
        <v>25</v>
      </c>
      <c r="H6" s="4">
        <v>750</v>
      </c>
      <c r="I6" s="6">
        <f>VLOOKUP(E6,'[1]KARNATAKA MULTIPLEX'!$C$6:$E$74,3,FALSE)</f>
        <v>2.7499999999999996</v>
      </c>
      <c r="J6" s="6">
        <f t="shared" si="0"/>
        <v>50</v>
      </c>
      <c r="K6" s="6">
        <v>0</v>
      </c>
      <c r="L6" s="6">
        <v>45</v>
      </c>
      <c r="M6" s="6">
        <f t="shared" si="1"/>
        <v>2157.4999999999995</v>
      </c>
    </row>
    <row r="7" spans="1:13">
      <c r="A7" s="24">
        <v>4</v>
      </c>
      <c r="B7" s="4" t="s">
        <v>4</v>
      </c>
      <c r="C7" s="8" t="s">
        <v>45</v>
      </c>
      <c r="D7" s="8" t="s">
        <v>35</v>
      </c>
      <c r="E7" s="4" t="s">
        <v>22</v>
      </c>
      <c r="F7" s="4" t="s">
        <v>6</v>
      </c>
      <c r="G7" s="4">
        <v>139</v>
      </c>
      <c r="H7" s="4">
        <v>3200</v>
      </c>
      <c r="I7" s="6">
        <f>VLOOKUP(E7,'[1]KARNATAKA MULTIPLEX'!$C$6:$E$74,3,FALSE)</f>
        <v>2.75</v>
      </c>
      <c r="J7" s="6">
        <f t="shared" si="0"/>
        <v>278</v>
      </c>
      <c r="K7" s="6">
        <v>3000</v>
      </c>
      <c r="L7" s="6">
        <v>45</v>
      </c>
      <c r="M7" s="6">
        <f t="shared" si="1"/>
        <v>12123</v>
      </c>
    </row>
    <row r="8" spans="1:13">
      <c r="A8" s="24">
        <v>5</v>
      </c>
      <c r="B8" s="4" t="s">
        <v>7</v>
      </c>
      <c r="C8" s="12" t="s">
        <v>46</v>
      </c>
      <c r="D8" s="8" t="s">
        <v>35</v>
      </c>
      <c r="E8" s="4" t="s">
        <v>21</v>
      </c>
      <c r="F8" s="4" t="s">
        <v>5</v>
      </c>
      <c r="G8" s="4">
        <v>25</v>
      </c>
      <c r="H8" s="4">
        <v>750</v>
      </c>
      <c r="I8" s="6">
        <f>VLOOKUP(E8,'[1]KARNATAKA MULTIPLEX'!$C$6:$E$74,3,FALSE)</f>
        <v>2.7499999999999996</v>
      </c>
      <c r="J8" s="6">
        <f t="shared" si="0"/>
        <v>50</v>
      </c>
      <c r="K8" s="6">
        <v>0</v>
      </c>
      <c r="L8" s="6">
        <v>45</v>
      </c>
      <c r="M8" s="6">
        <f t="shared" si="1"/>
        <v>2157.4999999999995</v>
      </c>
    </row>
    <row r="9" spans="1:13">
      <c r="A9" s="24">
        <v>6</v>
      </c>
      <c r="B9" s="4" t="s">
        <v>8</v>
      </c>
      <c r="C9" s="12" t="s">
        <v>47</v>
      </c>
      <c r="D9" s="8" t="s">
        <v>35</v>
      </c>
      <c r="E9" s="4" t="s">
        <v>23</v>
      </c>
      <c r="F9" s="4" t="s">
        <v>9</v>
      </c>
      <c r="G9" s="4">
        <v>11</v>
      </c>
      <c r="H9" s="4">
        <v>260</v>
      </c>
      <c r="I9" s="6">
        <f>VLOOKUP(E9,'[1]KARNATAKA MULTIPLEX'!$C$6:$E$74,3,FALSE)</f>
        <v>4.8499999999999996</v>
      </c>
      <c r="J9" s="6">
        <f t="shared" si="0"/>
        <v>22</v>
      </c>
      <c r="K9" s="6">
        <v>0</v>
      </c>
      <c r="L9" s="6">
        <v>45</v>
      </c>
      <c r="M9" s="6">
        <f>H9*I9+J9+K9+L9</f>
        <v>1328</v>
      </c>
    </row>
    <row r="10" spans="1:13">
      <c r="A10" s="24">
        <v>7</v>
      </c>
      <c r="B10" s="4" t="s">
        <v>10</v>
      </c>
      <c r="C10" s="12" t="s">
        <v>48</v>
      </c>
      <c r="D10" s="8" t="s">
        <v>35</v>
      </c>
      <c r="E10" s="4" t="s">
        <v>24</v>
      </c>
      <c r="F10" s="4" t="s">
        <v>11</v>
      </c>
      <c r="G10" s="4">
        <v>108</v>
      </c>
      <c r="H10" s="4">
        <v>1200</v>
      </c>
      <c r="I10" s="6">
        <f>VLOOKUP(E10,'[1]KARNATAKA MULTIPLEX'!$C$6:$E$74,3,FALSE)</f>
        <v>4.05</v>
      </c>
      <c r="J10" s="6">
        <f t="shared" si="0"/>
        <v>216</v>
      </c>
      <c r="K10" s="6">
        <v>0</v>
      </c>
      <c r="L10" s="6">
        <v>45</v>
      </c>
      <c r="M10" s="6">
        <f t="shared" si="1"/>
        <v>5121</v>
      </c>
    </row>
    <row r="11" spans="1:13">
      <c r="A11" s="24">
        <v>8</v>
      </c>
      <c r="B11" s="4" t="s">
        <v>12</v>
      </c>
      <c r="C11" s="12" t="s">
        <v>49</v>
      </c>
      <c r="D11" s="8" t="s">
        <v>35</v>
      </c>
      <c r="E11" s="4" t="s">
        <v>25</v>
      </c>
      <c r="F11" s="4" t="s">
        <v>13</v>
      </c>
      <c r="G11" s="4">
        <v>10</v>
      </c>
      <c r="H11" s="4">
        <v>120</v>
      </c>
      <c r="I11" s="11">
        <v>3.25</v>
      </c>
      <c r="J11" s="6">
        <f t="shared" si="0"/>
        <v>20</v>
      </c>
      <c r="K11" s="6">
        <v>0</v>
      </c>
      <c r="L11" s="6">
        <v>45</v>
      </c>
      <c r="M11" s="6">
        <f t="shared" si="1"/>
        <v>455</v>
      </c>
    </row>
    <row r="12" spans="1:13">
      <c r="A12" s="24">
        <v>9</v>
      </c>
      <c r="B12" s="4" t="s">
        <v>12</v>
      </c>
      <c r="C12" s="12" t="s">
        <v>50</v>
      </c>
      <c r="D12" s="8" t="s">
        <v>35</v>
      </c>
      <c r="E12" s="8" t="s">
        <v>36</v>
      </c>
      <c r="F12" s="4" t="s">
        <v>14</v>
      </c>
      <c r="G12" s="4">
        <v>3</v>
      </c>
      <c r="H12" s="4">
        <v>50</v>
      </c>
      <c r="I12" s="6">
        <f>VLOOKUP(E12,'[1]KARNATAKA MULTIPLEX'!$C$6:$E$74,3,FALSE)</f>
        <v>2.7499999999999996</v>
      </c>
      <c r="J12" s="6">
        <f t="shared" si="0"/>
        <v>6</v>
      </c>
      <c r="K12" s="6">
        <v>0</v>
      </c>
      <c r="L12" s="6">
        <v>45</v>
      </c>
      <c r="M12" s="6">
        <f t="shared" si="1"/>
        <v>188.49999999999997</v>
      </c>
    </row>
    <row r="13" spans="1:13">
      <c r="A13" s="24">
        <v>10</v>
      </c>
      <c r="B13" s="4" t="s">
        <v>12</v>
      </c>
      <c r="C13" s="12" t="s">
        <v>51</v>
      </c>
      <c r="D13" s="8" t="s">
        <v>35</v>
      </c>
      <c r="E13" s="4" t="s">
        <v>20</v>
      </c>
      <c r="F13" s="4" t="s">
        <v>15</v>
      </c>
      <c r="G13" s="4">
        <v>5</v>
      </c>
      <c r="H13" s="4">
        <v>230</v>
      </c>
      <c r="I13" s="6">
        <f>VLOOKUP(E13,'[1]KARNATAKA MULTIPLEX'!$C$6:$E$74,3,FALSE)</f>
        <v>4.3</v>
      </c>
      <c r="J13" s="6">
        <f t="shared" si="0"/>
        <v>10</v>
      </c>
      <c r="K13" s="6">
        <v>0</v>
      </c>
      <c r="L13" s="6">
        <v>45</v>
      </c>
      <c r="M13" s="6">
        <f t="shared" si="1"/>
        <v>1044</v>
      </c>
    </row>
    <row r="14" spans="1:13">
      <c r="A14" s="24">
        <v>11</v>
      </c>
      <c r="B14" s="4" t="s">
        <v>16</v>
      </c>
      <c r="C14" s="12" t="s">
        <v>52</v>
      </c>
      <c r="D14" s="8" t="s">
        <v>35</v>
      </c>
      <c r="E14" s="4" t="s">
        <v>26</v>
      </c>
      <c r="F14" s="4" t="s">
        <v>17</v>
      </c>
      <c r="G14" s="4">
        <v>49</v>
      </c>
      <c r="H14" s="4">
        <v>1000</v>
      </c>
      <c r="I14" s="6">
        <v>3.5</v>
      </c>
      <c r="J14" s="6">
        <f t="shared" si="0"/>
        <v>98</v>
      </c>
      <c r="K14" s="6">
        <v>0</v>
      </c>
      <c r="L14" s="6">
        <v>45</v>
      </c>
      <c r="M14" s="6">
        <f t="shared" si="1"/>
        <v>3643</v>
      </c>
    </row>
    <row r="15" spans="1:13" s="3" customFormat="1">
      <c r="A15" s="14" t="s">
        <v>41</v>
      </c>
      <c r="B15" s="15"/>
      <c r="C15" s="15"/>
      <c r="D15" s="15"/>
      <c r="E15" s="15"/>
      <c r="F15" s="15"/>
      <c r="G15" s="15"/>
      <c r="H15" s="15"/>
      <c r="I15" s="16"/>
      <c r="J15" s="16"/>
      <c r="K15" s="16"/>
      <c r="L15" s="17"/>
      <c r="M15" s="7">
        <f>ROUND(SUM(M4:M14),0)</f>
        <v>33675</v>
      </c>
    </row>
    <row r="16" spans="1:13" s="3" customFormat="1" ht="30" customHeight="1">
      <c r="A16" s="18" t="s">
        <v>40</v>
      </c>
      <c r="B16" s="18"/>
      <c r="C16" s="18"/>
      <c r="D16" s="18"/>
      <c r="E16" s="18"/>
      <c r="F16" s="18"/>
      <c r="G16" s="18"/>
      <c r="H16" s="18"/>
      <c r="I16" s="19"/>
      <c r="J16" s="19"/>
      <c r="K16" s="19"/>
      <c r="L16" s="19"/>
      <c r="M16" s="19"/>
    </row>
    <row r="17" spans="1:13" s="3" customFormat="1" ht="30" customHeight="1">
      <c r="A17" s="18" t="s">
        <v>18</v>
      </c>
      <c r="B17" s="18"/>
      <c r="C17" s="18"/>
      <c r="D17" s="18"/>
      <c r="E17" s="18"/>
      <c r="F17" s="18"/>
      <c r="G17" s="18"/>
      <c r="H17" s="18"/>
      <c r="I17" s="19"/>
      <c r="J17" s="19"/>
      <c r="K17" s="19"/>
      <c r="L17" s="19"/>
      <c r="M17" s="19"/>
    </row>
    <row r="18" spans="1:13">
      <c r="G18" s="25">
        <f>SUM(G4:G14)</f>
        <v>517</v>
      </c>
      <c r="H18" s="25">
        <f>SUM(H4:H14)</f>
        <v>9120</v>
      </c>
    </row>
  </sheetData>
  <mergeCells count="7">
    <mergeCell ref="A15:L15"/>
    <mergeCell ref="A16:M16"/>
    <mergeCell ref="A17:M17"/>
    <mergeCell ref="A1:I1"/>
    <mergeCell ref="A2:I2"/>
    <mergeCell ref="J1:M1"/>
    <mergeCell ref="J2:M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17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2024-10-29T11:37:51Z</cp:lastPrinted>
  <dcterms:created xsi:type="dcterms:W3CDTF">2024-10-04T09:33:49Z</dcterms:created>
  <dcterms:modified xsi:type="dcterms:W3CDTF">2024-10-29T11:38:24Z</dcterms:modified>
</cp:coreProperties>
</file>