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2" i="1" l="1"/>
  <c r="J5" i="1"/>
  <c r="J6" i="1"/>
  <c r="J7" i="1"/>
  <c r="J8" i="1"/>
  <c r="J9" i="1"/>
  <c r="J10" i="1"/>
  <c r="J11" i="1"/>
  <c r="J12" i="1"/>
  <c r="J13" i="1"/>
  <c r="J14" i="1"/>
  <c r="J17" i="1"/>
  <c r="J15" i="1"/>
  <c r="J18" i="1"/>
  <c r="J16" i="1"/>
  <c r="J4" i="1"/>
  <c r="H5" i="1" l="1"/>
  <c r="H6" i="1"/>
  <c r="H7" i="1"/>
  <c r="H8" i="1"/>
  <c r="H9" i="1"/>
  <c r="H10" i="1"/>
  <c r="H11" i="1"/>
  <c r="H12" i="1"/>
  <c r="H13" i="1"/>
  <c r="H14" i="1"/>
  <c r="H17" i="1"/>
  <c r="H15" i="1"/>
  <c r="H18" i="1"/>
  <c r="H16" i="1"/>
  <c r="H4" i="1"/>
  <c r="I15" i="1" l="1"/>
  <c r="L15" i="1" s="1"/>
  <c r="I14" i="1"/>
  <c r="L14" i="1" s="1"/>
  <c r="I12" i="1"/>
  <c r="L12" i="1" s="1"/>
  <c r="I10" i="1"/>
  <c r="L10" i="1" s="1"/>
  <c r="I8" i="1"/>
  <c r="L8" i="1" s="1"/>
  <c r="I6" i="1"/>
  <c r="L6" i="1" s="1"/>
  <c r="I16" i="1"/>
  <c r="L16" i="1" s="1"/>
  <c r="I4" i="1"/>
  <c r="L4" i="1" s="1"/>
  <c r="I18" i="1"/>
  <c r="L18" i="1" s="1"/>
  <c r="I17" i="1"/>
  <c r="L17" i="1" s="1"/>
  <c r="I13" i="1"/>
  <c r="L13" i="1" s="1"/>
  <c r="I11" i="1"/>
  <c r="L11" i="1" s="1"/>
  <c r="I9" i="1"/>
  <c r="L9" i="1" s="1"/>
  <c r="I7" i="1"/>
  <c r="L7" i="1" s="1"/>
  <c r="I5" i="1"/>
  <c r="L5" i="1" s="1"/>
  <c r="L19" i="1" l="1"/>
</calcChain>
</file>

<file path=xl/sharedStrings.xml><?xml version="1.0" encoding="utf-8"?>
<sst xmlns="http://schemas.openxmlformats.org/spreadsheetml/2006/main" count="93" uniqueCount="59">
  <si>
    <t>INVOICE
PRAGATI LOGISTICS,SAMANTA SAHI KHUNTIA LANE,8984191006
GST No:21AGHPB9356M1Z9</t>
  </si>
  <si>
    <t>07/5/2024</t>
  </si>
  <si>
    <t>4028</t>
  </si>
  <si>
    <t>4027</t>
  </si>
  <si>
    <t>4026</t>
  </si>
  <si>
    <t>15</t>
  </si>
  <si>
    <t>31/5/2024</t>
  </si>
  <si>
    <t>28</t>
  </si>
  <si>
    <t>29</t>
  </si>
  <si>
    <t>05026</t>
  </si>
  <si>
    <t>27</t>
  </si>
  <si>
    <t>14/5/2024</t>
  </si>
  <si>
    <t>5011</t>
  </si>
  <si>
    <t>5009</t>
  </si>
  <si>
    <t>5010</t>
  </si>
  <si>
    <t>16/5/2024</t>
  </si>
  <si>
    <t>25</t>
  </si>
  <si>
    <t>4025</t>
  </si>
  <si>
    <t>13/5/2024</t>
  </si>
  <si>
    <t>5008</t>
  </si>
  <si>
    <t>04/5/2024</t>
  </si>
  <si>
    <t>50005</t>
  </si>
  <si>
    <t>Thanking you for your business.
PRAGATI LOGISTICS</t>
  </si>
  <si>
    <t>SL</t>
  </si>
  <si>
    <t>DATE</t>
  </si>
  <si>
    <t>LR NO</t>
  </si>
  <si>
    <t>INV NO</t>
  </si>
  <si>
    <t>FROM</t>
  </si>
  <si>
    <t>CASE</t>
  </si>
  <si>
    <t>RATE</t>
  </si>
  <si>
    <t>BHUBANESWAR</t>
  </si>
  <si>
    <t>ANGUL</t>
  </si>
  <si>
    <t>BARIPADA</t>
  </si>
  <si>
    <t>PL/DO/02498</t>
  </si>
  <si>
    <t>PL/DO/02499</t>
  </si>
  <si>
    <t>PL/DO/02500</t>
  </si>
  <si>
    <t>PL/DO/02501</t>
  </si>
  <si>
    <t>PL/DO/04350</t>
  </si>
  <si>
    <t>PL/DO/04348</t>
  </si>
  <si>
    <t>PL/MA/03092</t>
  </si>
  <si>
    <t>PL/DO/04349</t>
  </si>
  <si>
    <t>PL/DO/02984</t>
  </si>
  <si>
    <t>PL/DO/02985</t>
  </si>
  <si>
    <t>PL/DO/02986</t>
  </si>
  <si>
    <t>PL/MA/02359</t>
  </si>
  <si>
    <t>PL/MA/01957</t>
  </si>
  <si>
    <t>PL/MA/02207</t>
  </si>
  <si>
    <t>PL/MA/01881</t>
  </si>
  <si>
    <t>CTC</t>
  </si>
  <si>
    <t>KUJANGA</t>
  </si>
  <si>
    <t>(RUPEES ONE THOUSAND NINE HUNDRED SIXTY FIVE ONLY)</t>
  </si>
  <si>
    <t>HML</t>
  </si>
  <si>
    <t>S.CH.</t>
  </si>
  <si>
    <t>LR CH.</t>
  </si>
  <si>
    <t>AMT.</t>
  </si>
  <si>
    <t>DESTINATION</t>
  </si>
  <si>
    <t xml:space="preserve">Bill Date:31/05/2024
Bill NO : 7520
Total Amount:1965.00
</t>
  </si>
  <si>
    <t>Kindly, verify &amp; confirm within 7 days, else GST will be filed by 20th JUNE, 2024. 
GST to be paid by Consignor under Reverse Charge Mechanism(RCM) as per GST.</t>
  </si>
  <si>
    <t xml:space="preserve">
MAPRA LABORATORIES PVT LTD
Address:A P MARKET COMPLEX - 2ND FLOOR LINK ROAD SQUARE MADHUPATNA CUTTACK,6712341799
GST No:21AAACM5060F1Z2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</si>
</sst>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66676</xdr:rowOff>
    </xdr:from>
    <xdr:to>
      <xdr:col>6</xdr:col>
      <xdr:colOff>285750</xdr:colOff>
      <xdr:row>0</xdr:row>
      <xdr:rowOff>1038226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66676"/>
          <a:ext cx="39147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R2" sqref="R2"/>
    </sheetView>
  </sheetViews>
  <sheetFormatPr defaultRowHeight="15"/>
  <cols>
    <col min="1" max="1" width="3.85546875" style="1" customWidth="1"/>
    <col min="2" max="2" width="10.28515625" style="1" customWidth="1"/>
    <col min="3" max="3" width="13.28515625" style="1" customWidth="1"/>
    <col min="4" max="4" width="7.570312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7.140625" style="2" customWidth="1"/>
    <col min="9" max="9" width="6.5703125" style="2" bestFit="1" customWidth="1"/>
    <col min="10" max="11" width="6.85546875" style="2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19"/>
      <c r="C1" s="19"/>
      <c r="D1" s="19"/>
      <c r="E1" s="19"/>
      <c r="F1" s="19"/>
      <c r="G1" s="19"/>
      <c r="H1" s="20" t="s">
        <v>0</v>
      </c>
      <c r="I1" s="20"/>
      <c r="J1" s="20"/>
      <c r="K1" s="20"/>
      <c r="L1" s="20"/>
    </row>
    <row r="2" spans="1:12" ht="70.5" customHeight="1">
      <c r="A2" s="19" t="s">
        <v>58</v>
      </c>
      <c r="B2" s="19"/>
      <c r="C2" s="19"/>
      <c r="D2" s="19"/>
      <c r="E2" s="19"/>
      <c r="F2" s="19"/>
      <c r="G2" s="19"/>
      <c r="H2" s="20" t="s">
        <v>56</v>
      </c>
      <c r="I2" s="20"/>
      <c r="J2" s="20"/>
      <c r="K2" s="20"/>
      <c r="L2" s="20"/>
    </row>
    <row r="3" spans="1:12" s="9" customFormat="1" ht="15" customHeigh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55</v>
      </c>
      <c r="G3" s="5" t="s">
        <v>28</v>
      </c>
      <c r="H3" s="8" t="s">
        <v>29</v>
      </c>
      <c r="I3" s="8" t="s">
        <v>52</v>
      </c>
      <c r="J3" s="8" t="s">
        <v>51</v>
      </c>
      <c r="K3" s="8" t="s">
        <v>53</v>
      </c>
      <c r="L3" s="8" t="s">
        <v>54</v>
      </c>
    </row>
    <row r="4" spans="1:12" ht="15" customHeight="1">
      <c r="A4" s="11">
        <v>1</v>
      </c>
      <c r="B4" s="4" t="s">
        <v>20</v>
      </c>
      <c r="C4" s="4" t="s">
        <v>47</v>
      </c>
      <c r="D4" s="4" t="s">
        <v>21</v>
      </c>
      <c r="E4" s="10" t="s">
        <v>48</v>
      </c>
      <c r="F4" s="4" t="s">
        <v>32</v>
      </c>
      <c r="G4" s="4">
        <v>8</v>
      </c>
      <c r="H4" s="7">
        <f>VLOOKUP(F4,'[1]ARISTO PHARMASEUTICALS'!$C$3:$D$40,2,FALSE)</f>
        <v>23.95</v>
      </c>
      <c r="I4" s="7">
        <f t="shared" ref="I4:I18" si="0">G4*H4*20%</f>
        <v>38.32</v>
      </c>
      <c r="J4" s="7">
        <f t="shared" ref="J4:J18" si="1">G4*2</f>
        <v>16</v>
      </c>
      <c r="K4" s="7">
        <v>35</v>
      </c>
      <c r="L4" s="7">
        <f t="shared" ref="L4:L18" si="2">G4*H4+I4+J4+K4</f>
        <v>280.91999999999996</v>
      </c>
    </row>
    <row r="5" spans="1:12" ht="15" customHeight="1">
      <c r="A5" s="11">
        <v>2</v>
      </c>
      <c r="B5" s="4" t="s">
        <v>1</v>
      </c>
      <c r="C5" s="4" t="s">
        <v>33</v>
      </c>
      <c r="D5" s="4" t="s">
        <v>2</v>
      </c>
      <c r="E5" s="10" t="s">
        <v>48</v>
      </c>
      <c r="F5" s="4" t="s">
        <v>30</v>
      </c>
      <c r="G5" s="4">
        <v>1</v>
      </c>
      <c r="H5" s="7">
        <f>VLOOKUP(F5,'[1]ARISTO PHARMASEUTICALS'!$C$3:$D$40,2,FALSE)</f>
        <v>20.48</v>
      </c>
      <c r="I5" s="7">
        <f t="shared" si="0"/>
        <v>4.0960000000000001</v>
      </c>
      <c r="J5" s="7">
        <f t="shared" si="1"/>
        <v>2</v>
      </c>
      <c r="K5" s="7">
        <v>35</v>
      </c>
      <c r="L5" s="7">
        <f t="shared" si="2"/>
        <v>61.576000000000001</v>
      </c>
    </row>
    <row r="6" spans="1:12" ht="15" customHeight="1">
      <c r="A6" s="11">
        <v>3</v>
      </c>
      <c r="B6" s="4" t="s">
        <v>1</v>
      </c>
      <c r="C6" s="4" t="s">
        <v>34</v>
      </c>
      <c r="D6" s="4" t="s">
        <v>3</v>
      </c>
      <c r="E6" s="10" t="s">
        <v>48</v>
      </c>
      <c r="F6" s="4" t="s">
        <v>30</v>
      </c>
      <c r="G6" s="4">
        <v>1</v>
      </c>
      <c r="H6" s="7">
        <f>VLOOKUP(F6,'[1]ARISTO PHARMASEUTICALS'!$C$3:$D$40,2,FALSE)</f>
        <v>20.48</v>
      </c>
      <c r="I6" s="7">
        <f t="shared" si="0"/>
        <v>4.0960000000000001</v>
      </c>
      <c r="J6" s="7">
        <f t="shared" si="1"/>
        <v>2</v>
      </c>
      <c r="K6" s="7">
        <v>35</v>
      </c>
      <c r="L6" s="7">
        <f t="shared" si="2"/>
        <v>61.576000000000001</v>
      </c>
    </row>
    <row r="7" spans="1:12" ht="15" customHeight="1">
      <c r="A7" s="11">
        <v>4</v>
      </c>
      <c r="B7" s="4" t="s">
        <v>1</v>
      </c>
      <c r="C7" s="4" t="s">
        <v>35</v>
      </c>
      <c r="D7" s="4" t="s">
        <v>4</v>
      </c>
      <c r="E7" s="10" t="s">
        <v>48</v>
      </c>
      <c r="F7" s="4" t="s">
        <v>30</v>
      </c>
      <c r="G7" s="4">
        <v>1</v>
      </c>
      <c r="H7" s="7">
        <f>VLOOKUP(F7,'[1]ARISTO PHARMASEUTICALS'!$C$3:$D$40,2,FALSE)</f>
        <v>20.48</v>
      </c>
      <c r="I7" s="7">
        <f t="shared" si="0"/>
        <v>4.0960000000000001</v>
      </c>
      <c r="J7" s="7">
        <f t="shared" si="1"/>
        <v>2</v>
      </c>
      <c r="K7" s="7">
        <v>35</v>
      </c>
      <c r="L7" s="7">
        <f t="shared" si="2"/>
        <v>61.576000000000001</v>
      </c>
    </row>
    <row r="8" spans="1:12" ht="15" customHeight="1">
      <c r="A8" s="11">
        <v>5</v>
      </c>
      <c r="B8" s="4" t="s">
        <v>1</v>
      </c>
      <c r="C8" s="4" t="s">
        <v>36</v>
      </c>
      <c r="D8" s="4" t="s">
        <v>5</v>
      </c>
      <c r="E8" s="10" t="s">
        <v>48</v>
      </c>
      <c r="F8" s="10" t="s">
        <v>49</v>
      </c>
      <c r="G8" s="4">
        <v>10</v>
      </c>
      <c r="H8" s="7">
        <f>VLOOKUP(F8,'[1]ARISTO PHARMASEUTICALS'!$C$3:$D$40,2,FALSE)</f>
        <v>35.119999999999997</v>
      </c>
      <c r="I8" s="7">
        <f t="shared" si="0"/>
        <v>70.239999999999995</v>
      </c>
      <c r="J8" s="7">
        <f t="shared" si="1"/>
        <v>20</v>
      </c>
      <c r="K8" s="7">
        <v>35</v>
      </c>
      <c r="L8" s="7">
        <f t="shared" si="2"/>
        <v>476.44</v>
      </c>
    </row>
    <row r="9" spans="1:12" ht="15" customHeight="1">
      <c r="A9" s="11">
        <v>6</v>
      </c>
      <c r="B9" s="4" t="s">
        <v>1</v>
      </c>
      <c r="C9" s="4" t="s">
        <v>45</v>
      </c>
      <c r="D9" s="4" t="s">
        <v>17</v>
      </c>
      <c r="E9" s="10" t="s">
        <v>48</v>
      </c>
      <c r="F9" s="4" t="s">
        <v>31</v>
      </c>
      <c r="G9" s="4">
        <v>1</v>
      </c>
      <c r="H9" s="7">
        <f>VLOOKUP(F9,'[1]ARISTO PHARMASEUTICALS'!$C$3:$D$40,2,FALSE)</f>
        <v>30.74</v>
      </c>
      <c r="I9" s="7">
        <f t="shared" si="0"/>
        <v>6.1479999999999997</v>
      </c>
      <c r="J9" s="7">
        <f t="shared" si="1"/>
        <v>2</v>
      </c>
      <c r="K9" s="7">
        <v>35</v>
      </c>
      <c r="L9" s="7">
        <f t="shared" si="2"/>
        <v>73.888000000000005</v>
      </c>
    </row>
    <row r="10" spans="1:12" ht="15" customHeight="1">
      <c r="A10" s="11">
        <v>7</v>
      </c>
      <c r="B10" s="4" t="s">
        <v>18</v>
      </c>
      <c r="C10" s="4" t="s">
        <v>46</v>
      </c>
      <c r="D10" s="4" t="s">
        <v>19</v>
      </c>
      <c r="E10" s="10" t="s">
        <v>48</v>
      </c>
      <c r="F10" s="4" t="s">
        <v>31</v>
      </c>
      <c r="G10" s="4">
        <v>3</v>
      </c>
      <c r="H10" s="7">
        <f>VLOOKUP(F10,'[1]ARISTO PHARMASEUTICALS'!$C$3:$D$40,2,FALSE)</f>
        <v>30.74</v>
      </c>
      <c r="I10" s="7">
        <f t="shared" si="0"/>
        <v>18.443999999999999</v>
      </c>
      <c r="J10" s="7">
        <f t="shared" si="1"/>
        <v>6</v>
      </c>
      <c r="K10" s="7">
        <v>35</v>
      </c>
      <c r="L10" s="7">
        <f t="shared" si="2"/>
        <v>151.66399999999999</v>
      </c>
    </row>
    <row r="11" spans="1:12" ht="15" customHeight="1">
      <c r="A11" s="11">
        <v>8</v>
      </c>
      <c r="B11" s="4" t="s">
        <v>11</v>
      </c>
      <c r="C11" s="4" t="s">
        <v>41</v>
      </c>
      <c r="D11" s="4" t="s">
        <v>12</v>
      </c>
      <c r="E11" s="10" t="s">
        <v>48</v>
      </c>
      <c r="F11" s="4" t="s">
        <v>30</v>
      </c>
      <c r="G11" s="4">
        <v>3</v>
      </c>
      <c r="H11" s="7">
        <f>VLOOKUP(F11,'[1]ARISTO PHARMASEUTICALS'!$C$3:$D$40,2,FALSE)</f>
        <v>20.48</v>
      </c>
      <c r="I11" s="7">
        <f t="shared" si="0"/>
        <v>12.288</v>
      </c>
      <c r="J11" s="7">
        <f t="shared" si="1"/>
        <v>6</v>
      </c>
      <c r="K11" s="7">
        <v>35</v>
      </c>
      <c r="L11" s="7">
        <f t="shared" si="2"/>
        <v>114.72799999999999</v>
      </c>
    </row>
    <row r="12" spans="1:12" ht="15" customHeight="1">
      <c r="A12" s="11">
        <v>9</v>
      </c>
      <c r="B12" s="4" t="s">
        <v>11</v>
      </c>
      <c r="C12" s="4" t="s">
        <v>42</v>
      </c>
      <c r="D12" s="4" t="s">
        <v>13</v>
      </c>
      <c r="E12" s="10" t="s">
        <v>48</v>
      </c>
      <c r="F12" s="4" t="s">
        <v>30</v>
      </c>
      <c r="G12" s="4">
        <v>2</v>
      </c>
      <c r="H12" s="7">
        <f>VLOOKUP(F12,'[1]ARISTO PHARMASEUTICALS'!$C$3:$D$40,2,FALSE)</f>
        <v>20.48</v>
      </c>
      <c r="I12" s="7">
        <f t="shared" si="0"/>
        <v>8.1920000000000002</v>
      </c>
      <c r="J12" s="7">
        <f t="shared" si="1"/>
        <v>4</v>
      </c>
      <c r="K12" s="7">
        <v>35</v>
      </c>
      <c r="L12" s="7">
        <f t="shared" si="2"/>
        <v>88.152000000000001</v>
      </c>
    </row>
    <row r="13" spans="1:12" ht="15" customHeight="1">
      <c r="A13" s="11">
        <v>10</v>
      </c>
      <c r="B13" s="4" t="s">
        <v>11</v>
      </c>
      <c r="C13" s="4" t="s">
        <v>43</v>
      </c>
      <c r="D13" s="4" t="s">
        <v>14</v>
      </c>
      <c r="E13" s="10" t="s">
        <v>48</v>
      </c>
      <c r="F13" s="4" t="s">
        <v>30</v>
      </c>
      <c r="G13" s="4">
        <v>2</v>
      </c>
      <c r="H13" s="7">
        <f>VLOOKUP(F13,'[1]ARISTO PHARMASEUTICALS'!$C$3:$D$40,2,FALSE)</f>
        <v>20.48</v>
      </c>
      <c r="I13" s="7">
        <f t="shared" si="0"/>
        <v>8.1920000000000002</v>
      </c>
      <c r="J13" s="7">
        <f t="shared" si="1"/>
        <v>4</v>
      </c>
      <c r="K13" s="7">
        <v>35</v>
      </c>
      <c r="L13" s="7">
        <f t="shared" si="2"/>
        <v>88.152000000000001</v>
      </c>
    </row>
    <row r="14" spans="1:12" ht="15" customHeight="1">
      <c r="A14" s="11">
        <v>11</v>
      </c>
      <c r="B14" s="4" t="s">
        <v>15</v>
      </c>
      <c r="C14" s="4" t="s">
        <v>44</v>
      </c>
      <c r="D14" s="4" t="s">
        <v>16</v>
      </c>
      <c r="E14" s="10" t="s">
        <v>48</v>
      </c>
      <c r="F14" s="4" t="s">
        <v>30</v>
      </c>
      <c r="G14" s="4">
        <v>6</v>
      </c>
      <c r="H14" s="7">
        <f>VLOOKUP(F14,'[1]ARISTO PHARMASEUTICALS'!$C$3:$D$40,2,FALSE)</f>
        <v>20.48</v>
      </c>
      <c r="I14" s="7">
        <f t="shared" si="0"/>
        <v>24.576000000000001</v>
      </c>
      <c r="J14" s="7">
        <f t="shared" si="1"/>
        <v>12</v>
      </c>
      <c r="K14" s="7">
        <v>35</v>
      </c>
      <c r="L14" s="7">
        <f t="shared" si="2"/>
        <v>194.45599999999999</v>
      </c>
    </row>
    <row r="15" spans="1:12" ht="15" customHeight="1">
      <c r="A15" s="11">
        <v>12</v>
      </c>
      <c r="B15" s="4" t="s">
        <v>6</v>
      </c>
      <c r="C15" s="4" t="s">
        <v>38</v>
      </c>
      <c r="D15" s="4" t="s">
        <v>8</v>
      </c>
      <c r="E15" s="10" t="s">
        <v>48</v>
      </c>
      <c r="F15" s="4" t="s">
        <v>30</v>
      </c>
      <c r="G15" s="4">
        <v>2</v>
      </c>
      <c r="H15" s="7">
        <f>VLOOKUP(F15,'[1]ARISTO PHARMASEUTICALS'!$C$3:$D$40,2,FALSE)</f>
        <v>20.48</v>
      </c>
      <c r="I15" s="7">
        <f t="shared" si="0"/>
        <v>8.1920000000000002</v>
      </c>
      <c r="J15" s="7">
        <f t="shared" si="1"/>
        <v>4</v>
      </c>
      <c r="K15" s="7">
        <v>35</v>
      </c>
      <c r="L15" s="7">
        <f t="shared" si="2"/>
        <v>88.152000000000001</v>
      </c>
    </row>
    <row r="16" spans="1:12" ht="15" customHeight="1">
      <c r="A16" s="11">
        <v>13</v>
      </c>
      <c r="B16" s="4" t="s">
        <v>6</v>
      </c>
      <c r="C16" s="4" t="s">
        <v>40</v>
      </c>
      <c r="D16" s="4" t="s">
        <v>10</v>
      </c>
      <c r="E16" s="10" t="s">
        <v>48</v>
      </c>
      <c r="F16" s="4" t="s">
        <v>30</v>
      </c>
      <c r="G16" s="4">
        <v>2</v>
      </c>
      <c r="H16" s="7">
        <f>VLOOKUP(F16,'[1]ARISTO PHARMASEUTICALS'!$C$3:$D$40,2,FALSE)</f>
        <v>20.48</v>
      </c>
      <c r="I16" s="7">
        <f t="shared" si="0"/>
        <v>8.1920000000000002</v>
      </c>
      <c r="J16" s="7">
        <f t="shared" si="1"/>
        <v>4</v>
      </c>
      <c r="K16" s="7">
        <v>35</v>
      </c>
      <c r="L16" s="7">
        <f t="shared" si="2"/>
        <v>88.152000000000001</v>
      </c>
    </row>
    <row r="17" spans="1:12" ht="15" customHeight="1">
      <c r="A17" s="11">
        <v>14</v>
      </c>
      <c r="B17" s="4" t="s">
        <v>6</v>
      </c>
      <c r="C17" s="4" t="s">
        <v>37</v>
      </c>
      <c r="D17" s="4" t="s">
        <v>7</v>
      </c>
      <c r="E17" s="10" t="s">
        <v>48</v>
      </c>
      <c r="F17" s="4" t="s">
        <v>30</v>
      </c>
      <c r="G17" s="4">
        <v>1</v>
      </c>
      <c r="H17" s="7">
        <f>VLOOKUP(F17,'[1]ARISTO PHARMASEUTICALS'!$C$3:$D$40,2,FALSE)</f>
        <v>20.48</v>
      </c>
      <c r="I17" s="7">
        <f t="shared" si="0"/>
        <v>4.0960000000000001</v>
      </c>
      <c r="J17" s="7">
        <f t="shared" si="1"/>
        <v>2</v>
      </c>
      <c r="K17" s="7">
        <v>35</v>
      </c>
      <c r="L17" s="7">
        <f t="shared" si="2"/>
        <v>61.576000000000001</v>
      </c>
    </row>
    <row r="18" spans="1:12" ht="15" customHeight="1">
      <c r="A18" s="11">
        <v>15</v>
      </c>
      <c r="B18" s="4" t="s">
        <v>6</v>
      </c>
      <c r="C18" s="4" t="s">
        <v>39</v>
      </c>
      <c r="D18" s="4" t="s">
        <v>9</v>
      </c>
      <c r="E18" s="10" t="s">
        <v>48</v>
      </c>
      <c r="F18" s="4" t="s">
        <v>31</v>
      </c>
      <c r="G18" s="4">
        <v>1</v>
      </c>
      <c r="H18" s="7">
        <f>VLOOKUP(F18,'[1]ARISTO PHARMASEUTICALS'!$C$3:$D$40,2,FALSE)</f>
        <v>30.74</v>
      </c>
      <c r="I18" s="7">
        <f t="shared" si="0"/>
        <v>6.1479999999999997</v>
      </c>
      <c r="J18" s="7">
        <f t="shared" si="1"/>
        <v>2</v>
      </c>
      <c r="K18" s="7">
        <v>35</v>
      </c>
      <c r="L18" s="7">
        <f t="shared" si="2"/>
        <v>73.888000000000005</v>
      </c>
    </row>
    <row r="19" spans="1:12" s="3" customFormat="1" ht="15" customHeight="1">
      <c r="A19" s="15" t="s">
        <v>50</v>
      </c>
      <c r="B19" s="16"/>
      <c r="C19" s="16"/>
      <c r="D19" s="16"/>
      <c r="E19" s="16"/>
      <c r="F19" s="16"/>
      <c r="G19" s="16"/>
      <c r="H19" s="17"/>
      <c r="I19" s="17"/>
      <c r="J19" s="17"/>
      <c r="K19" s="18"/>
      <c r="L19" s="6">
        <f>ROUND(SUM(L4:L18),0)</f>
        <v>1965</v>
      </c>
    </row>
    <row r="20" spans="1:12" s="3" customFormat="1" ht="30" customHeight="1">
      <c r="A20" s="13" t="s">
        <v>57</v>
      </c>
      <c r="B20" s="13"/>
      <c r="C20" s="13"/>
      <c r="D20" s="13"/>
      <c r="E20" s="13"/>
      <c r="F20" s="13"/>
      <c r="G20" s="13"/>
      <c r="H20" s="14"/>
      <c r="I20" s="14"/>
      <c r="J20" s="14"/>
      <c r="K20" s="14"/>
      <c r="L20" s="14"/>
    </row>
    <row r="21" spans="1:12" s="3" customFormat="1" ht="30" customHeight="1">
      <c r="A21" s="13" t="s">
        <v>22</v>
      </c>
      <c r="B21" s="13"/>
      <c r="C21" s="13"/>
      <c r="D21" s="13"/>
      <c r="E21" s="13"/>
      <c r="F21" s="13"/>
      <c r="G21" s="13"/>
      <c r="H21" s="14"/>
      <c r="I21" s="14"/>
      <c r="J21" s="14"/>
      <c r="K21" s="14"/>
      <c r="L21" s="14"/>
    </row>
    <row r="22" spans="1:12">
      <c r="G22" s="12">
        <f>SUM(G4:G18)</f>
        <v>44</v>
      </c>
    </row>
  </sheetData>
  <sortState ref="B4:L18">
    <sortCondition ref="B4:B18"/>
    <sortCondition ref="C4:C18"/>
  </sortState>
  <mergeCells count="7">
    <mergeCell ref="A20:L20"/>
    <mergeCell ref="A21:L21"/>
    <mergeCell ref="A19:K19"/>
    <mergeCell ref="A1:G1"/>
    <mergeCell ref="H1:L1"/>
    <mergeCell ref="A2:G2"/>
    <mergeCell ref="H2:L2"/>
  </mergeCells>
  <conditionalFormatting sqref="C1:C1048576">
    <cfRule type="duplicateValues" dxfId="0" priority="1"/>
  </conditionalFormatting>
  <pageMargins left="0.28000000000000003" right="0.3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2024-06-14T06:46:25Z</cp:lastPrinted>
  <dcterms:created xsi:type="dcterms:W3CDTF">2024-06-12T10:43:30Z</dcterms:created>
  <dcterms:modified xsi:type="dcterms:W3CDTF">2024-06-14T06:46:26Z</dcterms:modified>
</cp:coreProperties>
</file>