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9" i="1"/>
  <c r="M8"/>
  <c r="I8"/>
  <c r="K7"/>
  <c r="J7"/>
  <c r="I7"/>
  <c r="M7" s="1"/>
  <c r="H32"/>
  <c r="G32"/>
  <c r="M14"/>
  <c r="K14"/>
  <c r="K5"/>
  <c r="K6"/>
  <c r="K8"/>
  <c r="K9"/>
  <c r="K10"/>
  <c r="K11"/>
  <c r="K12"/>
  <c r="K13"/>
  <c r="K15"/>
  <c r="K16"/>
  <c r="K17"/>
  <c r="K18"/>
  <c r="K19"/>
  <c r="K20"/>
  <c r="K21"/>
  <c r="K22"/>
  <c r="K23"/>
  <c r="K24"/>
  <c r="K25"/>
  <c r="K26"/>
  <c r="K27"/>
  <c r="K28"/>
  <c r="J5"/>
  <c r="J6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5"/>
  <c r="M5" s="1"/>
  <c r="I6"/>
  <c r="M6" s="1"/>
  <c r="I9"/>
  <c r="M9" s="1"/>
  <c r="I10"/>
  <c r="M10" s="1"/>
  <c r="I11"/>
  <c r="M11" s="1"/>
  <c r="I12"/>
  <c r="M12" s="1"/>
  <c r="I13"/>
  <c r="M13" s="1"/>
  <c r="I15"/>
  <c r="M15" s="1"/>
  <c r="I16"/>
  <c r="M16" s="1"/>
  <c r="I17"/>
  <c r="M17" s="1"/>
  <c r="I18"/>
  <c r="M18" s="1"/>
  <c r="I19"/>
  <c r="M19" s="1"/>
  <c r="I20"/>
  <c r="M20" s="1"/>
  <c r="I21"/>
  <c r="M21" s="1"/>
  <c r="I22"/>
  <c r="M22" s="1"/>
  <c r="I23"/>
  <c r="M23" s="1"/>
  <c r="I24"/>
  <c r="M24" s="1"/>
  <c r="I25"/>
  <c r="M25" s="1"/>
  <c r="I26"/>
  <c r="M26" s="1"/>
  <c r="I27"/>
  <c r="M27" s="1"/>
  <c r="I28"/>
  <c r="M28" s="1"/>
  <c r="K4"/>
  <c r="J4"/>
  <c r="I4"/>
  <c r="M4" s="1"/>
</calcChain>
</file>

<file path=xl/sharedStrings.xml><?xml version="1.0" encoding="utf-8"?>
<sst xmlns="http://schemas.openxmlformats.org/spreadsheetml/2006/main" count="143" uniqueCount="95">
  <si>
    <t>08/11/2025</t>
  </si>
  <si>
    <t>1987</t>
  </si>
  <si>
    <t>JA/259</t>
  </si>
  <si>
    <t>21/11/2025</t>
  </si>
  <si>
    <t>0</t>
  </si>
  <si>
    <t>01/11/2025</t>
  </si>
  <si>
    <t>1890</t>
  </si>
  <si>
    <t>1503</t>
  </si>
  <si>
    <t>04/11/2025</t>
  </si>
  <si>
    <t>1934</t>
  </si>
  <si>
    <t>1928</t>
  </si>
  <si>
    <t>06/11/2025</t>
  </si>
  <si>
    <t>1969</t>
  </si>
  <si>
    <t>1964</t>
  </si>
  <si>
    <t>1985</t>
  </si>
  <si>
    <t>10/11/2025</t>
  </si>
  <si>
    <t>2002</t>
  </si>
  <si>
    <t>11/11/2025</t>
  </si>
  <si>
    <t>2003</t>
  </si>
  <si>
    <t>1844</t>
  </si>
  <si>
    <t>2006</t>
  </si>
  <si>
    <t>15/11/2025</t>
  </si>
  <si>
    <t>2044</t>
  </si>
  <si>
    <t>2046</t>
  </si>
  <si>
    <t>18/11/2025</t>
  </si>
  <si>
    <t>2069</t>
  </si>
  <si>
    <t>19/11/2025</t>
  </si>
  <si>
    <t>2074</t>
  </si>
  <si>
    <t>2067</t>
  </si>
  <si>
    <t>2066</t>
  </si>
  <si>
    <t>24/11/2025</t>
  </si>
  <si>
    <t>2120</t>
  </si>
  <si>
    <t>27/11/2025</t>
  </si>
  <si>
    <t>2150</t>
  </si>
  <si>
    <t>28/11/2025</t>
  </si>
  <si>
    <t>2180</t>
  </si>
  <si>
    <t>2151</t>
  </si>
  <si>
    <t>BAITARANI ROAD</t>
  </si>
  <si>
    <t>PATTAMUNDAI</t>
  </si>
  <si>
    <t>PURI</t>
  </si>
  <si>
    <t>TALCHER</t>
  </si>
  <si>
    <t>ANGUL</t>
  </si>
  <si>
    <t>BASUDEVPUR</t>
  </si>
  <si>
    <t>BALASORE</t>
  </si>
  <si>
    <t>CHANDANPUR</t>
  </si>
  <si>
    <t>DOLASAHI</t>
  </si>
  <si>
    <t>BHADRAK</t>
  </si>
  <si>
    <t>BAHANAGA</t>
  </si>
  <si>
    <t>BHUBAN</t>
  </si>
  <si>
    <t>JAJPUR ROAD</t>
  </si>
  <si>
    <t>RASOL</t>
  </si>
  <si>
    <t>CTC</t>
  </si>
  <si>
    <t>SL</t>
  </si>
  <si>
    <t>DATE</t>
  </si>
  <si>
    <t>LR NO</t>
  </si>
  <si>
    <t>INV NO</t>
  </si>
  <si>
    <t>FROM</t>
  </si>
  <si>
    <t>TO</t>
  </si>
  <si>
    <t>WEIGHT</t>
  </si>
  <si>
    <t>CASE</t>
  </si>
  <si>
    <t>DO/11800</t>
  </si>
  <si>
    <t>JA/13587</t>
  </si>
  <si>
    <t>JA/13669</t>
  </si>
  <si>
    <t>JA/13701</t>
  </si>
  <si>
    <t>JA/13805</t>
  </si>
  <si>
    <t>JA/13850</t>
  </si>
  <si>
    <t>JA/13856</t>
  </si>
  <si>
    <t>JA/13988</t>
  </si>
  <si>
    <t>JA/14031</t>
  </si>
  <si>
    <t>JA/14032</t>
  </si>
  <si>
    <t>JA/14039</t>
  </si>
  <si>
    <t>JA/14116</t>
  </si>
  <si>
    <t>JA/14280</t>
  </si>
  <si>
    <t>JA/14281</t>
  </si>
  <si>
    <t>JA/14409</t>
  </si>
  <si>
    <t>JA/14457</t>
  </si>
  <si>
    <t>JA/14469</t>
  </si>
  <si>
    <t>JA/14507</t>
  </si>
  <si>
    <t>JA/14510</t>
  </si>
  <si>
    <t>JA/14654</t>
  </si>
  <si>
    <t>JA/14872</t>
  </si>
  <si>
    <t>JA/15015</t>
  </si>
  <si>
    <t>JA/15141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</si>
  <si>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</si>
  <si>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</si>
  <si>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</si>
  <si>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</si>
  <si>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</si>
  <si>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</si>
  <si>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SACHIDANANDA PAINTS
Address:KUMAR COMPLEX 8 3 VIP KANIKA ROAD TULASIPUR,9438631068
GST No:21ABXFS6603F1Z2
</t>
  </si>
  <si>
    <t>Thanking you for your business.
PRAGATI LOGISTICS</t>
  </si>
  <si>
    <t>Kindly, verify &amp; confirm within 7 days, else GST will be filed by 20th DEC., 2025. 
GST to be paid by Consignor under Reverse Charge Mechanism(RCM) as per GST.</t>
  </si>
  <si>
    <t>JA/13733</t>
  </si>
  <si>
    <t>Bill Date: 30/11/2025
Bill NO : 21755
Total Amount: 13290.00</t>
  </si>
  <si>
    <t>(RUPEES THIRTEENN THOUSAND TWO HUNDRED NINETY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</si>
</sst>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0" fillId="0" borderId="1" xfId="0" applyNumberFormat="1" applyBorder="1"/>
    <xf numFmtId="0" fontId="0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8</xdr:col>
      <xdr:colOff>228600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04775"/>
          <a:ext cx="456247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topLeftCell="A2" workbookViewId="0">
      <selection activeCell="R13" sqref="R13"/>
    </sheetView>
  </sheetViews>
  <sheetFormatPr defaultRowHeight="15"/>
  <cols>
    <col min="1" max="1" width="3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6.42578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42578125" bestFit="1" customWidth="1"/>
    <col min="13" max="13" width="8.5703125" bestFit="1" customWidth="1"/>
  </cols>
  <sheetData>
    <row r="1" spans="1:13" s="6" customFormat="1" ht="90" customHeight="1">
      <c r="A1" s="12"/>
      <c r="B1" s="13"/>
      <c r="C1" s="13"/>
      <c r="D1" s="13"/>
      <c r="E1" s="13"/>
      <c r="F1" s="13"/>
      <c r="G1" s="13"/>
      <c r="H1" s="13"/>
      <c r="I1" s="14"/>
      <c r="J1" s="15" t="s">
        <v>88</v>
      </c>
      <c r="K1" s="15"/>
      <c r="L1" s="15"/>
      <c r="M1" s="15"/>
    </row>
    <row r="2" spans="1:13" s="6" customFormat="1" ht="60.75" customHeight="1">
      <c r="A2" s="12" t="s">
        <v>89</v>
      </c>
      <c r="B2" s="13"/>
      <c r="C2" s="13"/>
      <c r="D2" s="13"/>
      <c r="E2" s="13"/>
      <c r="F2" s="13"/>
      <c r="G2" s="13"/>
      <c r="H2" s="13"/>
      <c r="I2" s="14"/>
      <c r="J2" s="21" t="s">
        <v>93</v>
      </c>
      <c r="K2" s="15"/>
      <c r="L2" s="15"/>
      <c r="M2" s="15"/>
    </row>
    <row r="3" spans="1:13" s="1" customFormat="1">
      <c r="A3" s="3" t="s">
        <v>52</v>
      </c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59</v>
      </c>
      <c r="H3" s="3" t="s">
        <v>58</v>
      </c>
      <c r="I3" s="4" t="s">
        <v>83</v>
      </c>
      <c r="J3" s="4" t="s">
        <v>84</v>
      </c>
      <c r="K3" s="4" t="s">
        <v>85</v>
      </c>
      <c r="L3" s="4" t="s">
        <v>86</v>
      </c>
      <c r="M3" s="4" t="s">
        <v>87</v>
      </c>
    </row>
    <row r="4" spans="1:13">
      <c r="A4" s="2">
        <v>1</v>
      </c>
      <c r="B4" s="2" t="s">
        <v>5</v>
      </c>
      <c r="C4" s="2" t="s">
        <v>61</v>
      </c>
      <c r="D4" s="2" t="s">
        <v>6</v>
      </c>
      <c r="E4" s="2" t="s">
        <v>51</v>
      </c>
      <c r="F4" s="2" t="s">
        <v>39</v>
      </c>
      <c r="G4" s="2">
        <v>1</v>
      </c>
      <c r="H4" s="2">
        <v>20</v>
      </c>
      <c r="I4" s="5">
        <f>VLOOKUP(F4,[1]SACHIDANANDA!$C$4:$D$156,2,FALSE)</f>
        <v>3</v>
      </c>
      <c r="J4" s="5">
        <f>G4*2</f>
        <v>2</v>
      </c>
      <c r="K4" s="5">
        <f>G4*15</f>
        <v>15</v>
      </c>
      <c r="L4" s="5">
        <v>30</v>
      </c>
      <c r="M4" s="5">
        <f>50*I4+J4+K4+L4</f>
        <v>197</v>
      </c>
    </row>
    <row r="5" spans="1:13">
      <c r="A5" s="2">
        <v>2</v>
      </c>
      <c r="B5" s="2" t="s">
        <v>5</v>
      </c>
      <c r="C5" s="2" t="s">
        <v>62</v>
      </c>
      <c r="D5" s="2" t="s">
        <v>7</v>
      </c>
      <c r="E5" s="2" t="s">
        <v>51</v>
      </c>
      <c r="F5" s="2" t="s">
        <v>40</v>
      </c>
      <c r="G5" s="2">
        <v>4</v>
      </c>
      <c r="H5" s="2">
        <v>90.96</v>
      </c>
      <c r="I5" s="5">
        <f>VLOOKUP(F5,[1]SACHIDANANDA!$C$4:$D$156,2,FALSE)</f>
        <v>3</v>
      </c>
      <c r="J5" s="5">
        <f t="shared" ref="J5:J28" si="0">G5*2</f>
        <v>8</v>
      </c>
      <c r="K5" s="5">
        <f t="shared" ref="K5:K28" si="1">G5*15</f>
        <v>60</v>
      </c>
      <c r="L5" s="5">
        <v>30</v>
      </c>
      <c r="M5" s="5">
        <f t="shared" ref="M5:M27" si="2">H5*I5+J5+K5+L5</f>
        <v>370.88</v>
      </c>
    </row>
    <row r="6" spans="1:13">
      <c r="A6" s="2">
        <v>3</v>
      </c>
      <c r="B6" s="2" t="s">
        <v>8</v>
      </c>
      <c r="C6" s="2" t="s">
        <v>63</v>
      </c>
      <c r="D6" s="2" t="s">
        <v>9</v>
      </c>
      <c r="E6" s="2" t="s">
        <v>51</v>
      </c>
      <c r="F6" s="2" t="s">
        <v>41</v>
      </c>
      <c r="G6" s="2">
        <v>2</v>
      </c>
      <c r="H6" s="2">
        <v>50</v>
      </c>
      <c r="I6" s="5">
        <f>VLOOKUP(F6,[1]SACHIDANANDA!$C$4:$D$156,2,FALSE)</f>
        <v>3</v>
      </c>
      <c r="J6" s="5">
        <f t="shared" si="0"/>
        <v>4</v>
      </c>
      <c r="K6" s="5">
        <f t="shared" si="1"/>
        <v>30</v>
      </c>
      <c r="L6" s="5">
        <v>30</v>
      </c>
      <c r="M6" s="5">
        <f t="shared" si="2"/>
        <v>214</v>
      </c>
    </row>
    <row r="7" spans="1:13">
      <c r="A7" s="2">
        <v>4</v>
      </c>
      <c r="B7" s="2" t="s">
        <v>8</v>
      </c>
      <c r="C7" s="2" t="s">
        <v>64</v>
      </c>
      <c r="D7" s="2" t="s">
        <v>10</v>
      </c>
      <c r="E7" s="2" t="s">
        <v>51</v>
      </c>
      <c r="F7" s="2" t="s">
        <v>42</v>
      </c>
      <c r="G7" s="2">
        <v>16</v>
      </c>
      <c r="H7" s="2">
        <v>160</v>
      </c>
      <c r="I7" s="5">
        <f>VLOOKUP(F7,[1]SACHIDANANDA!$C$4:$D$156,2,FALSE)</f>
        <v>3</v>
      </c>
      <c r="J7" s="5">
        <f t="shared" ref="J7" si="3">G7*2</f>
        <v>32</v>
      </c>
      <c r="K7" s="5">
        <f t="shared" ref="K7" si="4">G7*15</f>
        <v>240</v>
      </c>
      <c r="L7" s="5">
        <v>30</v>
      </c>
      <c r="M7" s="5">
        <f t="shared" ref="M7" si="5">H7*I7+J7+K7+L7</f>
        <v>782</v>
      </c>
    </row>
    <row r="8" spans="1:13">
      <c r="A8" s="2">
        <v>5</v>
      </c>
      <c r="B8" s="2" t="s">
        <v>8</v>
      </c>
      <c r="C8" s="19" t="s">
        <v>92</v>
      </c>
      <c r="D8" s="20">
        <v>1917</v>
      </c>
      <c r="E8" s="2" t="s">
        <v>51</v>
      </c>
      <c r="F8" s="19" t="s">
        <v>40</v>
      </c>
      <c r="G8" s="2">
        <v>2</v>
      </c>
      <c r="H8" s="2">
        <v>50</v>
      </c>
      <c r="I8" s="5">
        <f>VLOOKUP(F8,[1]SACHIDANANDA!$C$4:$D$156,2,FALSE)</f>
        <v>3</v>
      </c>
      <c r="J8" s="5">
        <f t="shared" si="0"/>
        <v>4</v>
      </c>
      <c r="K8" s="5">
        <f t="shared" si="1"/>
        <v>30</v>
      </c>
      <c r="L8" s="5">
        <v>30</v>
      </c>
      <c r="M8" s="5">
        <f>H8*I8+J8+K8+L8</f>
        <v>214</v>
      </c>
    </row>
    <row r="9" spans="1:13">
      <c r="A9" s="2">
        <v>6</v>
      </c>
      <c r="B9" s="2" t="s">
        <v>11</v>
      </c>
      <c r="C9" s="2" t="s">
        <v>65</v>
      </c>
      <c r="D9" s="2" t="s">
        <v>12</v>
      </c>
      <c r="E9" s="2" t="s">
        <v>51</v>
      </c>
      <c r="F9" s="2" t="s">
        <v>38</v>
      </c>
      <c r="G9" s="2">
        <v>5</v>
      </c>
      <c r="H9" s="2">
        <v>100</v>
      </c>
      <c r="I9" s="5">
        <f>VLOOKUP(F9,[1]SACHIDANANDA!$C$4:$D$156,2,FALSE)</f>
        <v>3</v>
      </c>
      <c r="J9" s="5">
        <f t="shared" si="0"/>
        <v>10</v>
      </c>
      <c r="K9" s="5">
        <f t="shared" si="1"/>
        <v>75</v>
      </c>
      <c r="L9" s="5">
        <v>30</v>
      </c>
      <c r="M9" s="5">
        <f t="shared" si="2"/>
        <v>415</v>
      </c>
    </row>
    <row r="10" spans="1:13">
      <c r="A10" s="2">
        <v>7</v>
      </c>
      <c r="B10" s="2" t="s">
        <v>11</v>
      </c>
      <c r="C10" s="2" t="s">
        <v>66</v>
      </c>
      <c r="D10" s="2" t="s">
        <v>13</v>
      </c>
      <c r="E10" s="2" t="s">
        <v>51</v>
      </c>
      <c r="F10" s="2" t="s">
        <v>40</v>
      </c>
      <c r="G10" s="2">
        <v>4</v>
      </c>
      <c r="H10" s="2">
        <v>100</v>
      </c>
      <c r="I10" s="5">
        <f>VLOOKUP(F10,[1]SACHIDANANDA!$C$4:$D$156,2,FALSE)</f>
        <v>3</v>
      </c>
      <c r="J10" s="5">
        <f t="shared" si="0"/>
        <v>8</v>
      </c>
      <c r="K10" s="5">
        <f t="shared" si="1"/>
        <v>60</v>
      </c>
      <c r="L10" s="5">
        <v>30</v>
      </c>
      <c r="M10" s="5">
        <f t="shared" si="2"/>
        <v>398</v>
      </c>
    </row>
    <row r="11" spans="1:13">
      <c r="A11" s="2">
        <v>8</v>
      </c>
      <c r="B11" s="2" t="s">
        <v>0</v>
      </c>
      <c r="C11" s="2" t="s">
        <v>60</v>
      </c>
      <c r="D11" s="2" t="s">
        <v>1</v>
      </c>
      <c r="E11" s="2" t="s">
        <v>51</v>
      </c>
      <c r="F11" s="2" t="s">
        <v>37</v>
      </c>
      <c r="G11" s="2">
        <v>17</v>
      </c>
      <c r="H11" s="2">
        <v>260</v>
      </c>
      <c r="I11" s="5">
        <f>VLOOKUP(F11,[1]SACHIDANANDA!$C$4:$D$156,2,FALSE)</f>
        <v>3</v>
      </c>
      <c r="J11" s="5">
        <f t="shared" si="0"/>
        <v>34</v>
      </c>
      <c r="K11" s="5">
        <f t="shared" si="1"/>
        <v>255</v>
      </c>
      <c r="L11" s="5">
        <v>30</v>
      </c>
      <c r="M11" s="5">
        <f t="shared" si="2"/>
        <v>1099</v>
      </c>
    </row>
    <row r="12" spans="1:13">
      <c r="A12" s="2">
        <v>9</v>
      </c>
      <c r="B12" s="2" t="s">
        <v>0</v>
      </c>
      <c r="C12" s="2" t="s">
        <v>67</v>
      </c>
      <c r="D12" s="2" t="s">
        <v>14</v>
      </c>
      <c r="E12" s="2" t="s">
        <v>51</v>
      </c>
      <c r="F12" s="2" t="s">
        <v>43</v>
      </c>
      <c r="G12" s="2">
        <v>8</v>
      </c>
      <c r="H12" s="2">
        <v>150</v>
      </c>
      <c r="I12" s="5">
        <f>VLOOKUP(F12,[1]SACHIDANANDA!$C$4:$D$156,2,FALSE)</f>
        <v>3</v>
      </c>
      <c r="J12" s="5">
        <f t="shared" si="0"/>
        <v>16</v>
      </c>
      <c r="K12" s="5">
        <f t="shared" si="1"/>
        <v>120</v>
      </c>
      <c r="L12" s="5">
        <v>30</v>
      </c>
      <c r="M12" s="5">
        <f t="shared" si="2"/>
        <v>616</v>
      </c>
    </row>
    <row r="13" spans="1:13">
      <c r="A13" s="2">
        <v>10</v>
      </c>
      <c r="B13" s="2" t="s">
        <v>15</v>
      </c>
      <c r="C13" s="2" t="s">
        <v>68</v>
      </c>
      <c r="D13" s="2" t="s">
        <v>16</v>
      </c>
      <c r="E13" s="2" t="s">
        <v>51</v>
      </c>
      <c r="F13" s="2" t="s">
        <v>38</v>
      </c>
      <c r="G13" s="2">
        <v>5</v>
      </c>
      <c r="H13" s="2">
        <v>100</v>
      </c>
      <c r="I13" s="5">
        <f>VLOOKUP(F13,[1]SACHIDANANDA!$C$4:$D$156,2,FALSE)</f>
        <v>3</v>
      </c>
      <c r="J13" s="5">
        <f t="shared" si="0"/>
        <v>10</v>
      </c>
      <c r="K13" s="5">
        <f t="shared" si="1"/>
        <v>75</v>
      </c>
      <c r="L13" s="5">
        <v>30</v>
      </c>
      <c r="M13" s="5">
        <f t="shared" si="2"/>
        <v>415</v>
      </c>
    </row>
    <row r="14" spans="1:13">
      <c r="A14" s="2">
        <v>11</v>
      </c>
      <c r="B14" s="2" t="s">
        <v>15</v>
      </c>
      <c r="C14" s="2" t="s">
        <v>69</v>
      </c>
      <c r="D14" s="2" t="s">
        <v>18</v>
      </c>
      <c r="E14" s="2" t="s">
        <v>51</v>
      </c>
      <c r="F14" s="2" t="s">
        <v>44</v>
      </c>
      <c r="G14" s="2">
        <v>3</v>
      </c>
      <c r="H14" s="2">
        <v>60</v>
      </c>
      <c r="I14" s="5">
        <v>3</v>
      </c>
      <c r="J14" s="5">
        <f t="shared" si="0"/>
        <v>6</v>
      </c>
      <c r="K14" s="5">
        <f>G14*15</f>
        <v>45</v>
      </c>
      <c r="L14" s="5">
        <v>30</v>
      </c>
      <c r="M14" s="5">
        <f t="shared" si="2"/>
        <v>261</v>
      </c>
    </row>
    <row r="15" spans="1:13">
      <c r="A15" s="2">
        <v>12</v>
      </c>
      <c r="B15" s="2" t="s">
        <v>17</v>
      </c>
      <c r="C15" s="2" t="s">
        <v>70</v>
      </c>
      <c r="D15" s="2" t="s">
        <v>19</v>
      </c>
      <c r="E15" s="2" t="s">
        <v>51</v>
      </c>
      <c r="F15" s="2" t="s">
        <v>43</v>
      </c>
      <c r="G15" s="2">
        <v>7</v>
      </c>
      <c r="H15" s="2">
        <v>120</v>
      </c>
      <c r="I15" s="5">
        <f>VLOOKUP(F15,[1]SACHIDANANDA!$C$4:$D$156,2,FALSE)</f>
        <v>3</v>
      </c>
      <c r="J15" s="5">
        <f t="shared" si="0"/>
        <v>14</v>
      </c>
      <c r="K15" s="5">
        <f t="shared" si="1"/>
        <v>105</v>
      </c>
      <c r="L15" s="5">
        <v>30</v>
      </c>
      <c r="M15" s="5">
        <f t="shared" si="2"/>
        <v>509</v>
      </c>
    </row>
    <row r="16" spans="1:13">
      <c r="A16" s="2">
        <v>13</v>
      </c>
      <c r="B16" s="2" t="s">
        <v>17</v>
      </c>
      <c r="C16" s="2" t="s">
        <v>71</v>
      </c>
      <c r="D16" s="2" t="s">
        <v>20</v>
      </c>
      <c r="E16" s="2" t="s">
        <v>51</v>
      </c>
      <c r="F16" s="2" t="s">
        <v>45</v>
      </c>
      <c r="G16" s="2">
        <v>2</v>
      </c>
      <c r="H16" s="2">
        <v>50</v>
      </c>
      <c r="I16" s="5">
        <f>VLOOKUP(F16,[1]SACHIDANANDA!$C$4:$D$156,2,FALSE)</f>
        <v>3</v>
      </c>
      <c r="J16" s="5">
        <f t="shared" si="0"/>
        <v>4</v>
      </c>
      <c r="K16" s="5">
        <f t="shared" si="1"/>
        <v>30</v>
      </c>
      <c r="L16" s="5">
        <v>30</v>
      </c>
      <c r="M16" s="5">
        <f t="shared" si="2"/>
        <v>214</v>
      </c>
    </row>
    <row r="17" spans="1:13">
      <c r="A17" s="2">
        <v>14</v>
      </c>
      <c r="B17" s="2" t="s">
        <v>21</v>
      </c>
      <c r="C17" s="2" t="s">
        <v>72</v>
      </c>
      <c r="D17" s="2" t="s">
        <v>22</v>
      </c>
      <c r="E17" s="2" t="s">
        <v>51</v>
      </c>
      <c r="F17" s="2" t="s">
        <v>43</v>
      </c>
      <c r="G17" s="2">
        <v>4</v>
      </c>
      <c r="H17" s="2">
        <v>70</v>
      </c>
      <c r="I17" s="5">
        <f>VLOOKUP(F17,[1]SACHIDANANDA!$C$4:$D$156,2,FALSE)</f>
        <v>3</v>
      </c>
      <c r="J17" s="5">
        <f t="shared" si="0"/>
        <v>8</v>
      </c>
      <c r="K17" s="5">
        <f t="shared" si="1"/>
        <v>60</v>
      </c>
      <c r="L17" s="5">
        <v>30</v>
      </c>
      <c r="M17" s="5">
        <f t="shared" si="2"/>
        <v>308</v>
      </c>
    </row>
    <row r="18" spans="1:13">
      <c r="A18" s="2">
        <v>15</v>
      </c>
      <c r="B18" s="2" t="s">
        <v>21</v>
      </c>
      <c r="C18" s="2" t="s">
        <v>73</v>
      </c>
      <c r="D18" s="2" t="s">
        <v>23</v>
      </c>
      <c r="E18" s="2" t="s">
        <v>51</v>
      </c>
      <c r="F18" s="2" t="s">
        <v>43</v>
      </c>
      <c r="G18" s="2">
        <v>5</v>
      </c>
      <c r="H18" s="2">
        <v>70</v>
      </c>
      <c r="I18" s="5">
        <f>VLOOKUP(F18,[1]SACHIDANANDA!$C$4:$D$156,2,FALSE)</f>
        <v>3</v>
      </c>
      <c r="J18" s="5">
        <f t="shared" si="0"/>
        <v>10</v>
      </c>
      <c r="K18" s="5">
        <f t="shared" si="1"/>
        <v>75</v>
      </c>
      <c r="L18" s="5">
        <v>30</v>
      </c>
      <c r="M18" s="5">
        <f t="shared" si="2"/>
        <v>325</v>
      </c>
    </row>
    <row r="19" spans="1:13">
      <c r="A19" s="2">
        <v>16</v>
      </c>
      <c r="B19" s="2" t="s">
        <v>24</v>
      </c>
      <c r="C19" s="2" t="s">
        <v>74</v>
      </c>
      <c r="D19" s="2" t="s">
        <v>25</v>
      </c>
      <c r="E19" s="2" t="s">
        <v>51</v>
      </c>
      <c r="F19" s="2" t="s">
        <v>46</v>
      </c>
      <c r="G19" s="2">
        <v>8</v>
      </c>
      <c r="H19" s="2">
        <v>100</v>
      </c>
      <c r="I19" s="5">
        <f>VLOOKUP(F19,[1]SACHIDANANDA!$C$4:$D$156,2,FALSE)</f>
        <v>3</v>
      </c>
      <c r="J19" s="5">
        <f t="shared" si="0"/>
        <v>16</v>
      </c>
      <c r="K19" s="5">
        <f t="shared" si="1"/>
        <v>120</v>
      </c>
      <c r="L19" s="5">
        <v>30</v>
      </c>
      <c r="M19" s="5">
        <f t="shared" si="2"/>
        <v>466</v>
      </c>
    </row>
    <row r="20" spans="1:13">
      <c r="A20" s="2">
        <v>17</v>
      </c>
      <c r="B20" s="2" t="s">
        <v>24</v>
      </c>
      <c r="C20" s="2" t="s">
        <v>77</v>
      </c>
      <c r="D20" s="2" t="s">
        <v>28</v>
      </c>
      <c r="E20" s="2" t="s">
        <v>51</v>
      </c>
      <c r="F20" s="2" t="s">
        <v>46</v>
      </c>
      <c r="G20" s="2">
        <v>22</v>
      </c>
      <c r="H20" s="2">
        <v>340</v>
      </c>
      <c r="I20" s="5">
        <f>VLOOKUP(F20,[1]SACHIDANANDA!$C$4:$D$156,2,FALSE)</f>
        <v>3</v>
      </c>
      <c r="J20" s="5">
        <f t="shared" si="0"/>
        <v>44</v>
      </c>
      <c r="K20" s="5">
        <f t="shared" si="1"/>
        <v>330</v>
      </c>
      <c r="L20" s="5">
        <v>30</v>
      </c>
      <c r="M20" s="5">
        <f t="shared" si="2"/>
        <v>1424</v>
      </c>
    </row>
    <row r="21" spans="1:13">
      <c r="A21" s="2">
        <v>18</v>
      </c>
      <c r="B21" s="2" t="s">
        <v>24</v>
      </c>
      <c r="C21" s="2" t="s">
        <v>78</v>
      </c>
      <c r="D21" s="2" t="s">
        <v>29</v>
      </c>
      <c r="E21" s="2" t="s">
        <v>51</v>
      </c>
      <c r="F21" s="2" t="s">
        <v>41</v>
      </c>
      <c r="G21" s="2">
        <v>3</v>
      </c>
      <c r="H21" s="2">
        <v>50</v>
      </c>
      <c r="I21" s="5">
        <f>VLOOKUP(F21,[1]SACHIDANANDA!$C$4:$D$156,2,FALSE)</f>
        <v>3</v>
      </c>
      <c r="J21" s="5">
        <f t="shared" si="0"/>
        <v>6</v>
      </c>
      <c r="K21" s="5">
        <f t="shared" si="1"/>
        <v>45</v>
      </c>
      <c r="L21" s="5">
        <v>30</v>
      </c>
      <c r="M21" s="5">
        <f t="shared" si="2"/>
        <v>231</v>
      </c>
    </row>
    <row r="22" spans="1:13">
      <c r="A22" s="2">
        <v>19</v>
      </c>
      <c r="B22" s="2" t="s">
        <v>26</v>
      </c>
      <c r="C22" s="2" t="s">
        <v>75</v>
      </c>
      <c r="D22" s="2" t="s">
        <v>27</v>
      </c>
      <c r="E22" s="2" t="s">
        <v>51</v>
      </c>
      <c r="F22" s="2" t="s">
        <v>47</v>
      </c>
      <c r="G22" s="2">
        <v>11</v>
      </c>
      <c r="H22" s="2">
        <v>300</v>
      </c>
      <c r="I22" s="5">
        <f>VLOOKUP(F22,[1]SACHIDANANDA!$C$4:$D$156,2,FALSE)</f>
        <v>3</v>
      </c>
      <c r="J22" s="5">
        <f t="shared" si="0"/>
        <v>22</v>
      </c>
      <c r="K22" s="5">
        <f t="shared" si="1"/>
        <v>165</v>
      </c>
      <c r="L22" s="5">
        <v>30</v>
      </c>
      <c r="M22" s="5">
        <f t="shared" si="2"/>
        <v>1117</v>
      </c>
    </row>
    <row r="23" spans="1:13">
      <c r="A23" s="2">
        <v>20</v>
      </c>
      <c r="B23" s="2" t="s">
        <v>26</v>
      </c>
      <c r="C23" s="2" t="s">
        <v>76</v>
      </c>
      <c r="D23" s="2" t="s">
        <v>27</v>
      </c>
      <c r="E23" s="2" t="s">
        <v>51</v>
      </c>
      <c r="F23" s="2" t="s">
        <v>47</v>
      </c>
      <c r="G23" s="2">
        <v>11</v>
      </c>
      <c r="H23" s="2">
        <v>300</v>
      </c>
      <c r="I23" s="5">
        <f>VLOOKUP(F23,[1]SACHIDANANDA!$C$4:$D$156,2,FALSE)</f>
        <v>3</v>
      </c>
      <c r="J23" s="5">
        <f t="shared" si="0"/>
        <v>22</v>
      </c>
      <c r="K23" s="5">
        <f t="shared" si="1"/>
        <v>165</v>
      </c>
      <c r="L23" s="5">
        <v>30</v>
      </c>
      <c r="M23" s="5">
        <f t="shared" si="2"/>
        <v>1117</v>
      </c>
    </row>
    <row r="24" spans="1:13">
      <c r="A24" s="2">
        <v>21</v>
      </c>
      <c r="B24" s="2" t="s">
        <v>3</v>
      </c>
      <c r="C24" s="2" t="s">
        <v>2</v>
      </c>
      <c r="D24" s="2" t="s">
        <v>4</v>
      </c>
      <c r="E24" s="2" t="s">
        <v>51</v>
      </c>
      <c r="F24" s="2" t="s">
        <v>38</v>
      </c>
      <c r="G24" s="2">
        <v>1</v>
      </c>
      <c r="H24" s="2">
        <v>50</v>
      </c>
      <c r="I24" s="5">
        <f>VLOOKUP(F24,[1]SACHIDANANDA!$C$4:$D$156,2,FALSE)</f>
        <v>3</v>
      </c>
      <c r="J24" s="5">
        <f t="shared" si="0"/>
        <v>2</v>
      </c>
      <c r="K24" s="5">
        <f t="shared" si="1"/>
        <v>15</v>
      </c>
      <c r="L24" s="5">
        <v>30</v>
      </c>
      <c r="M24" s="5">
        <f t="shared" si="2"/>
        <v>197</v>
      </c>
    </row>
    <row r="25" spans="1:13">
      <c r="A25" s="2">
        <v>22</v>
      </c>
      <c r="B25" s="2" t="s">
        <v>30</v>
      </c>
      <c r="C25" s="2" t="s">
        <v>79</v>
      </c>
      <c r="D25" s="2" t="s">
        <v>31</v>
      </c>
      <c r="E25" s="2" t="s">
        <v>51</v>
      </c>
      <c r="F25" s="2" t="s">
        <v>46</v>
      </c>
      <c r="G25" s="2">
        <v>7</v>
      </c>
      <c r="H25" s="2">
        <v>70</v>
      </c>
      <c r="I25" s="5">
        <f>VLOOKUP(F25,[1]SACHIDANANDA!$C$4:$D$156,2,FALSE)</f>
        <v>3</v>
      </c>
      <c r="J25" s="5">
        <f t="shared" si="0"/>
        <v>14</v>
      </c>
      <c r="K25" s="5">
        <f t="shared" si="1"/>
        <v>105</v>
      </c>
      <c r="L25" s="5">
        <v>30</v>
      </c>
      <c r="M25" s="5">
        <f t="shared" si="2"/>
        <v>359</v>
      </c>
    </row>
    <row r="26" spans="1:13">
      <c r="A26" s="2">
        <v>23</v>
      </c>
      <c r="B26" s="2" t="s">
        <v>32</v>
      </c>
      <c r="C26" s="2" t="s">
        <v>80</v>
      </c>
      <c r="D26" s="2" t="s">
        <v>33</v>
      </c>
      <c r="E26" s="2" t="s">
        <v>51</v>
      </c>
      <c r="F26" s="2" t="s">
        <v>48</v>
      </c>
      <c r="G26" s="2">
        <v>12</v>
      </c>
      <c r="H26" s="2">
        <v>270</v>
      </c>
      <c r="I26" s="5">
        <f>VLOOKUP(F26,[1]SACHIDANANDA!$C$4:$D$156,2,FALSE)</f>
        <v>3</v>
      </c>
      <c r="J26" s="5">
        <f t="shared" si="0"/>
        <v>24</v>
      </c>
      <c r="K26" s="5">
        <f t="shared" si="1"/>
        <v>180</v>
      </c>
      <c r="L26" s="5">
        <v>30</v>
      </c>
      <c r="M26" s="5">
        <f t="shared" si="2"/>
        <v>1044</v>
      </c>
    </row>
    <row r="27" spans="1:13">
      <c r="A27" s="2">
        <v>24</v>
      </c>
      <c r="B27" s="2" t="s">
        <v>32</v>
      </c>
      <c r="C27" s="2" t="s">
        <v>82</v>
      </c>
      <c r="D27" s="2" t="s">
        <v>36</v>
      </c>
      <c r="E27" s="2" t="s">
        <v>51</v>
      </c>
      <c r="F27" s="2" t="s">
        <v>50</v>
      </c>
      <c r="G27" s="2">
        <v>5</v>
      </c>
      <c r="H27" s="2">
        <v>120</v>
      </c>
      <c r="I27" s="5">
        <f>VLOOKUP(F27,[1]SACHIDANANDA!$C$4:$D$156,2,FALSE)</f>
        <v>3</v>
      </c>
      <c r="J27" s="5">
        <f t="shared" si="0"/>
        <v>10</v>
      </c>
      <c r="K27" s="5">
        <f t="shared" si="1"/>
        <v>75</v>
      </c>
      <c r="L27" s="5">
        <v>30</v>
      </c>
      <c r="M27" s="5">
        <f t="shared" si="2"/>
        <v>475</v>
      </c>
    </row>
    <row r="28" spans="1:13">
      <c r="A28" s="2">
        <v>25</v>
      </c>
      <c r="B28" s="2" t="s">
        <v>34</v>
      </c>
      <c r="C28" s="2" t="s">
        <v>81</v>
      </c>
      <c r="D28" s="2" t="s">
        <v>35</v>
      </c>
      <c r="E28" s="2" t="s">
        <v>51</v>
      </c>
      <c r="F28" s="2" t="s">
        <v>49</v>
      </c>
      <c r="G28" s="2">
        <v>6</v>
      </c>
      <c r="H28" s="2">
        <v>130</v>
      </c>
      <c r="I28" s="5">
        <f>VLOOKUP(F28,[1]SACHIDANANDA!$C$4:$D$156,2,FALSE)</f>
        <v>3</v>
      </c>
      <c r="J28" s="5">
        <f t="shared" si="0"/>
        <v>12</v>
      </c>
      <c r="K28" s="5">
        <f t="shared" si="1"/>
        <v>90</v>
      </c>
      <c r="L28" s="5">
        <v>30</v>
      </c>
      <c r="M28" s="5">
        <f>H28*I28+J28+K28+L28</f>
        <v>522</v>
      </c>
    </row>
    <row r="29" spans="1:13" s="8" customFormat="1">
      <c r="A29" s="22" t="s">
        <v>94</v>
      </c>
      <c r="B29" s="16"/>
      <c r="C29" s="16"/>
      <c r="D29" s="16"/>
      <c r="E29" s="16"/>
      <c r="F29" s="16"/>
      <c r="G29" s="16"/>
      <c r="H29" s="16"/>
      <c r="I29" s="17"/>
      <c r="J29" s="17"/>
      <c r="K29" s="17"/>
      <c r="L29" s="18"/>
      <c r="M29" s="7">
        <f>ROUND(SUM(M4:M28),0)</f>
        <v>13290</v>
      </c>
    </row>
    <row r="30" spans="1:13" s="8" customFormat="1" ht="30" customHeight="1">
      <c r="A30" s="10" t="s">
        <v>91</v>
      </c>
      <c r="B30" s="10"/>
      <c r="C30" s="10"/>
      <c r="D30" s="10"/>
      <c r="E30" s="10"/>
      <c r="F30" s="10"/>
      <c r="G30" s="10"/>
      <c r="H30" s="10"/>
      <c r="I30" s="11"/>
      <c r="J30" s="11"/>
      <c r="K30" s="11"/>
      <c r="L30" s="11"/>
      <c r="M30" s="11"/>
    </row>
    <row r="31" spans="1:13" s="8" customFormat="1" ht="30" customHeight="1">
      <c r="A31" s="10" t="s">
        <v>90</v>
      </c>
      <c r="B31" s="10"/>
      <c r="C31" s="10"/>
      <c r="D31" s="10"/>
      <c r="E31" s="10"/>
      <c r="F31" s="10"/>
      <c r="G31" s="10"/>
      <c r="H31" s="10"/>
      <c r="I31" s="11"/>
      <c r="J31" s="11"/>
      <c r="K31" s="11"/>
      <c r="L31" s="11"/>
      <c r="M31" s="11"/>
    </row>
    <row r="32" spans="1:13">
      <c r="G32" s="9">
        <f>SUM(G4:G28)</f>
        <v>171</v>
      </c>
      <c r="H32" s="9">
        <f>SUM(H4:H28)</f>
        <v>3180.96</v>
      </c>
    </row>
  </sheetData>
  <sortState ref="B2:H26">
    <sortCondition ref="B2:B26"/>
  </sortState>
  <mergeCells count="7">
    <mergeCell ref="A31:M31"/>
    <mergeCell ref="A1:I1"/>
    <mergeCell ref="J1:M1"/>
    <mergeCell ref="A2:I2"/>
    <mergeCell ref="J2:M2"/>
    <mergeCell ref="A29:L29"/>
    <mergeCell ref="A30:M30"/>
  </mergeCells>
  <conditionalFormatting sqref="C29:C31">
    <cfRule type="duplicateValues" dxfId="0" priority="1"/>
  </conditionalFormatting>
  <pageMargins left="0.32" right="0.23622047244094491" top="0.74803149606299213" bottom="0.74803149606299213" header="0.31496062992125984" footer="0.31496062992125984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2025-12-16T05:04:06Z</cp:lastPrinted>
  <dcterms:created xsi:type="dcterms:W3CDTF">2025-12-12T06:06:55Z</dcterms:created>
  <dcterms:modified xsi:type="dcterms:W3CDTF">2025-12-16T05:04:08Z</dcterms:modified>
</cp:coreProperties>
</file>