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Invoice" sheetId="1" r:id="rId1"/>
    <sheet name="Sheet1" sheetId="2" r:id="rId2"/>
  </sheets>
  <externalReferences>
    <externalReference r:id="rId3"/>
  </externalReferences>
  <calcPr calcId="124519"/>
</workbook>
</file>

<file path=xl/calcChain.xml><?xml version="1.0" encoding="utf-8"?>
<calcChain xmlns="http://schemas.openxmlformats.org/spreadsheetml/2006/main">
  <c r="H34" i="1"/>
  <c r="G34"/>
  <c r="K32"/>
  <c r="I32"/>
  <c r="K31"/>
  <c r="I31"/>
  <c r="K30"/>
  <c r="I30"/>
  <c r="K29"/>
  <c r="I29"/>
  <c r="K28"/>
  <c r="I28"/>
  <c r="K27"/>
  <c r="I27"/>
  <c r="K26"/>
  <c r="I26"/>
  <c r="K25"/>
  <c r="I25"/>
  <c r="K24"/>
  <c r="I24"/>
  <c r="K23"/>
  <c r="I23"/>
  <c r="K22"/>
  <c r="I22"/>
  <c r="K21"/>
  <c r="I21"/>
  <c r="K20"/>
  <c r="I20"/>
  <c r="K19"/>
  <c r="I19"/>
  <c r="K18"/>
  <c r="I18"/>
  <c r="K17"/>
  <c r="I17"/>
  <c r="K16"/>
  <c r="I16"/>
  <c r="K15"/>
  <c r="I15"/>
  <c r="K14"/>
  <c r="I14"/>
  <c r="K13"/>
  <c r="I13"/>
  <c r="K12"/>
  <c r="I12"/>
  <c r="K11"/>
  <c r="I11"/>
  <c r="K10"/>
  <c r="I10"/>
  <c r="K9"/>
  <c r="I9"/>
  <c r="K8"/>
  <c r="I8"/>
  <c r="K7"/>
  <c r="I7"/>
  <c r="K6"/>
  <c r="I6"/>
  <c r="K5"/>
  <c r="I5"/>
  <c r="K4"/>
  <c r="I4"/>
  <c r="J4" l="1"/>
  <c r="M4" s="1"/>
  <c r="J5"/>
  <c r="M5" s="1"/>
  <c r="J6"/>
  <c r="M6" s="1"/>
  <c r="J7"/>
  <c r="M7" s="1"/>
  <c r="J8"/>
  <c r="M8" s="1"/>
  <c r="J9"/>
  <c r="M9" s="1"/>
  <c r="J10"/>
  <c r="M10" s="1"/>
  <c r="J11"/>
  <c r="M11" s="1"/>
  <c r="J12"/>
  <c r="M12" s="1"/>
  <c r="J13"/>
  <c r="M13" s="1"/>
  <c r="J14"/>
  <c r="M14" s="1"/>
  <c r="J15"/>
  <c r="M15" s="1"/>
  <c r="J16"/>
  <c r="M16" s="1"/>
  <c r="J17"/>
  <c r="M17" s="1"/>
  <c r="J18"/>
  <c r="M18" s="1"/>
  <c r="J19"/>
  <c r="M19" s="1"/>
  <c r="J20"/>
  <c r="M20" s="1"/>
  <c r="J21"/>
  <c r="M21" s="1"/>
  <c r="J22"/>
  <c r="M22" s="1"/>
  <c r="J23"/>
  <c r="M23" s="1"/>
  <c r="J24"/>
  <c r="M24" s="1"/>
  <c r="J25"/>
  <c r="M25" s="1"/>
  <c r="J26"/>
  <c r="M26" s="1"/>
  <c r="J27"/>
  <c r="M27" s="1"/>
  <c r="J28"/>
  <c r="M28" s="1"/>
  <c r="J29"/>
  <c r="M29" s="1"/>
  <c r="J30"/>
  <c r="M30" s="1"/>
  <c r="J31"/>
  <c r="M31" s="1"/>
  <c r="J32"/>
  <c r="M32" s="1"/>
  <c r="M33" l="1"/>
</calcChain>
</file>

<file path=xl/sharedStrings.xml><?xml version="1.0" encoding="utf-8"?>
<sst xmlns="http://schemas.openxmlformats.org/spreadsheetml/2006/main" count="317" uniqueCount="137">
  <si>
    <t>Thanking you for your business.
PRAGATI LOGISTICS</t>
  </si>
  <si>
    <t>SL.</t>
  </si>
  <si>
    <t>DATE</t>
  </si>
  <si>
    <t>LR NO.</t>
  </si>
  <si>
    <t>INV. NO.</t>
  </si>
  <si>
    <t>DESTINATION</t>
  </si>
  <si>
    <t>CASE</t>
  </si>
  <si>
    <t>WEIGHT</t>
  </si>
  <si>
    <t>RATE</t>
  </si>
  <si>
    <t>S.CH.</t>
  </si>
  <si>
    <t>DD.CH.</t>
  </si>
  <si>
    <t>LR CH.</t>
  </si>
  <si>
    <t>AMT.</t>
  </si>
  <si>
    <t>PARTY NAME</t>
  </si>
  <si>
    <t>NUAPADA</t>
  </si>
  <si>
    <t>CHIKITI</t>
  </si>
  <si>
    <t>DIVINE LIGHT INDUSTRIES</t>
  </si>
  <si>
    <t>MAHALAXMI TRADING</t>
  </si>
  <si>
    <t>AJANTA STORE</t>
  </si>
  <si>
    <t>BARBIL</t>
  </si>
  <si>
    <t>TITILAGARH</t>
  </si>
  <si>
    <t>KANTABANJI</t>
  </si>
  <si>
    <t>UMERKOT</t>
  </si>
  <si>
    <t>SUBHAM ENTERPRISES</t>
  </si>
  <si>
    <t>MALKANGIRI</t>
  </si>
  <si>
    <t>SURANA GENERAL STORE</t>
  </si>
  <si>
    <t>KEONJHAR</t>
  </si>
  <si>
    <t>BHAWANIPATNA</t>
  </si>
  <si>
    <t>JITRAM JAIN AND SONS</t>
  </si>
  <si>
    <t>BARIPADA</t>
  </si>
  <si>
    <t>SURYA DISTRIBUTORS</t>
  </si>
  <si>
    <t>INVOICE
PRAGATI LOGISTICS, SAMANTA SAHI
 KHUNTIA LANE,8984191006
GST No:21AGHPB9356M1Z9</t>
  </si>
  <si>
    <t xml:space="preserve">TATA CONSUMER PRODUCTS LIMITED
Address:C/O RASHMI AGENCY
UMANG UDYOG PVT LTD , JAGATPUR, 
SALIPUR ROAD, CUTTACK-754200,9238399287
GST No: 21AABCT0602K1ZX
</t>
  </si>
  <si>
    <t>ASKA</t>
  </si>
  <si>
    <t>RAJGANGPUR</t>
  </si>
  <si>
    <t>Kindly, verify &amp; confirm within 7 days, else GST will be filed by 20th NOV, 2024. 
GST to be paid by Consignor under Reverse Charge Mechanism(RCM) as per GST.</t>
  </si>
  <si>
    <t>FROM</t>
  </si>
  <si>
    <t>01/10/2024</t>
  </si>
  <si>
    <t>PL/JA/15471</t>
  </si>
  <si>
    <t>216/225</t>
  </si>
  <si>
    <t>CTC</t>
  </si>
  <si>
    <t>02/10/2024</t>
  </si>
  <si>
    <t>PL/JA/15557</t>
  </si>
  <si>
    <t>0119</t>
  </si>
  <si>
    <t>PL/JA/15620</t>
  </si>
  <si>
    <t>247</t>
  </si>
  <si>
    <t>ATHAMALLIK</t>
  </si>
  <si>
    <t>BISHAL AGENCIES</t>
  </si>
  <si>
    <t>PL/JA/15622</t>
  </si>
  <si>
    <t>261</t>
  </si>
  <si>
    <t>dash associate</t>
  </si>
  <si>
    <t>03/10/2024</t>
  </si>
  <si>
    <t>PL/JA/15720</t>
  </si>
  <si>
    <t>5545</t>
  </si>
  <si>
    <t>RAJ KHARIAR</t>
  </si>
  <si>
    <t>GOVIND RAM MITTAL KHARIAR</t>
  </si>
  <si>
    <t>04/10/2024</t>
  </si>
  <si>
    <t>PL/JA/15852</t>
  </si>
  <si>
    <t>SUNABEDA</t>
  </si>
  <si>
    <t>PL/JA/15853</t>
  </si>
  <si>
    <t>284/270</t>
  </si>
  <si>
    <t>PL/JA/15857</t>
  </si>
  <si>
    <t>320</t>
  </si>
  <si>
    <t>KODALA</t>
  </si>
  <si>
    <t>LOKANATH TRADERS</t>
  </si>
  <si>
    <t>07/10/2024</t>
  </si>
  <si>
    <t>PL/JA/16047</t>
  </si>
  <si>
    <t>10558</t>
  </si>
  <si>
    <t>BIRAMITRAPUR</t>
  </si>
  <si>
    <t>PL/JA/16053</t>
  </si>
  <si>
    <t>559/571</t>
  </si>
  <si>
    <t>10/10/2024</t>
  </si>
  <si>
    <t>PL/JA/16373</t>
  </si>
  <si>
    <t>897/939/934</t>
  </si>
  <si>
    <t>PL/JA/16375</t>
  </si>
  <si>
    <t>6183/822/780/774/799/869/767</t>
  </si>
  <si>
    <t>kanak dhara agencies</t>
  </si>
  <si>
    <t>09/10/2024</t>
  </si>
  <si>
    <t>PL/JA/16396</t>
  </si>
  <si>
    <t>6158/10758</t>
  </si>
  <si>
    <t>SHYAMJI TRADERS</t>
  </si>
  <si>
    <t>PL/JA/16400</t>
  </si>
  <si>
    <t>10948/10923</t>
  </si>
  <si>
    <t>PL/JA/16413</t>
  </si>
  <si>
    <t>10872</t>
  </si>
  <si>
    <t>PL/JA/16420</t>
  </si>
  <si>
    <t>6229</t>
  </si>
  <si>
    <t>UDALA</t>
  </si>
  <si>
    <t xml:space="preserve">GANESH BHANDRA </t>
  </si>
  <si>
    <t>15/10/2024</t>
  </si>
  <si>
    <t>PL/JA/16494</t>
  </si>
  <si>
    <t>704</t>
  </si>
  <si>
    <t>BOUDH</t>
  </si>
  <si>
    <t>16/10/2024</t>
  </si>
  <si>
    <t>PL/JA/16659</t>
  </si>
  <si>
    <t>6292</t>
  </si>
  <si>
    <t>18/10/2024</t>
  </si>
  <si>
    <t>PL/JA/16722</t>
  </si>
  <si>
    <t>1138/1126/ 1304</t>
  </si>
  <si>
    <t>PL/JA/16753</t>
  </si>
  <si>
    <t>6338</t>
  </si>
  <si>
    <t>SHARMA TRADERS KANTABANJI</t>
  </si>
  <si>
    <t>21/10/2024</t>
  </si>
  <si>
    <t>PL/JA/16939</t>
  </si>
  <si>
    <t>11513</t>
  </si>
  <si>
    <t>22/10/2024</t>
  </si>
  <si>
    <t>PL/JA/17030</t>
  </si>
  <si>
    <t>BISHNU CHARAN MOHANTY</t>
  </si>
  <si>
    <t>PL/JA/17042</t>
  </si>
  <si>
    <t>11510</t>
  </si>
  <si>
    <t>PL/JA/17093</t>
  </si>
  <si>
    <t>6517</t>
  </si>
  <si>
    <t>PL/JA/17124</t>
  </si>
  <si>
    <t>6577/1697/ 1680</t>
  </si>
  <si>
    <t>CHHATRAPUR</t>
  </si>
  <si>
    <t>GOPAL TRADERS</t>
  </si>
  <si>
    <t>PL/JA/17126</t>
  </si>
  <si>
    <t>PL/JA/17127</t>
  </si>
  <si>
    <t>DIGAPAHANDI</t>
  </si>
  <si>
    <t>panda agency</t>
  </si>
  <si>
    <t>PL/JA/17194</t>
  </si>
  <si>
    <t>1597</t>
  </si>
  <si>
    <t>suraj traders</t>
  </si>
  <si>
    <t>26/10/2024</t>
  </si>
  <si>
    <t>PL/JA/17256</t>
  </si>
  <si>
    <t>6639</t>
  </si>
  <si>
    <t>(RUPEES ONE LAKH FORTY TWO THOUSAND SIX HUNDRED FIFTY SEVEN ONLY)</t>
  </si>
  <si>
    <t xml:space="preserve">GOVIND RAM MITTAL </t>
  </si>
  <si>
    <t>AMARNATH AGENCY</t>
  </si>
  <si>
    <t>GOEL ENTERPRISE</t>
  </si>
  <si>
    <t xml:space="preserve">SURYA DISTRIBUTORS </t>
  </si>
  <si>
    <t xml:space="preserve">Bill Date: 31/10/2024
Bill No : 24309
Total Amount: 142657.00
</t>
  </si>
  <si>
    <t>6494/425/ 6498/399</t>
  </si>
  <si>
    <t>6516/1509/ 1506/936</t>
  </si>
  <si>
    <t>1237/1464/ 6607/1701</t>
  </si>
  <si>
    <t>9895/9899/ 9856</t>
  </si>
  <si>
    <t>TATA CONSUMER PRODUCTS LTD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</si>
</sst>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2" fontId="0" fillId="2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vertical="center" wrapText="1"/>
    </xf>
    <xf numFmtId="2" fontId="0" fillId="2" borderId="0" xfId="0" applyNumberFormat="1" applyFont="1" applyFill="1" applyAlignment="1">
      <alignment vertical="center" wrapText="1"/>
    </xf>
    <xf numFmtId="0" fontId="1" fillId="2" borderId="0" xfId="0" applyNumberFormat="1" applyFont="1" applyFill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2" fontId="0" fillId="0" borderId="0" xfId="0" applyNumberFormat="1" applyFont="1"/>
    <xf numFmtId="0" fontId="1" fillId="0" borderId="4" xfId="0" applyNumberFormat="1" applyFont="1" applyBorder="1" applyAlignment="1">
      <alignment horizontal="center"/>
    </xf>
    <xf numFmtId="0" fontId="0" fillId="0" borderId="1" xfId="0" applyNumberFormat="1" applyFont="1" applyFill="1" applyBorder="1" applyAlignment="1">
      <alignment vertical="center"/>
    </xf>
    <xf numFmtId="0" fontId="1" fillId="0" borderId="3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vertical="center"/>
    </xf>
    <xf numFmtId="0" fontId="0" fillId="0" borderId="3" xfId="0" applyNumberFormat="1" applyFont="1" applyBorder="1" applyAlignment="1">
      <alignment vertical="center"/>
    </xf>
    <xf numFmtId="0" fontId="1" fillId="0" borderId="5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0" fontId="0" fillId="0" borderId="5" xfId="0" applyNumberFormat="1" applyFont="1" applyBorder="1" applyAlignment="1">
      <alignment horizontal="center" vertical="center"/>
    </xf>
    <xf numFmtId="2" fontId="0" fillId="0" borderId="6" xfId="0" applyNumberFormat="1" applyFont="1" applyBorder="1" applyAlignment="1">
      <alignment vertical="center"/>
    </xf>
    <xf numFmtId="0" fontId="0" fillId="0" borderId="7" xfId="0" applyNumberFormat="1" applyFont="1" applyBorder="1" applyAlignment="1">
      <alignment horizontal="center" vertical="center"/>
    </xf>
    <xf numFmtId="0" fontId="0" fillId="0" borderId="8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vertical="center" wrapText="1"/>
    </xf>
    <xf numFmtId="0" fontId="0" fillId="0" borderId="8" xfId="0" applyNumberFormat="1" applyFont="1" applyFill="1" applyBorder="1" applyAlignment="1">
      <alignment vertical="center"/>
    </xf>
    <xf numFmtId="2" fontId="0" fillId="0" borderId="8" xfId="0" applyNumberFormat="1" applyFont="1" applyBorder="1" applyAlignment="1">
      <alignment vertical="center"/>
    </xf>
    <xf numFmtId="2" fontId="0" fillId="0" borderId="9" xfId="0" applyNumberFormat="1" applyFont="1" applyBorder="1" applyAlignment="1">
      <alignment vertical="center"/>
    </xf>
    <xf numFmtId="0" fontId="0" fillId="0" borderId="3" xfId="0" applyNumberFormat="1" applyFont="1" applyBorder="1" applyAlignment="1">
      <alignment horizontal="right" vertical="center"/>
    </xf>
    <xf numFmtId="2" fontId="1" fillId="0" borderId="12" xfId="0" applyNumberFormat="1" applyFont="1" applyBorder="1" applyAlignment="1">
      <alignment horizontal="right" vertic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 vertical="center"/>
    </xf>
    <xf numFmtId="0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0" fillId="2" borderId="13" xfId="0" applyNumberFormat="1" applyFont="1" applyFill="1" applyBorder="1" applyAlignment="1">
      <alignment horizontal="center" vertical="center" wrapText="1"/>
    </xf>
    <xf numFmtId="0" fontId="0" fillId="2" borderId="14" xfId="0" applyNumberFormat="1" applyFont="1" applyFill="1" applyBorder="1" applyAlignment="1">
      <alignment wrapText="1"/>
    </xf>
    <xf numFmtId="0" fontId="1" fillId="2" borderId="16" xfId="0" applyNumberFormat="1" applyFont="1" applyFill="1" applyBorder="1" applyAlignment="1">
      <alignment wrapText="1"/>
    </xf>
    <xf numFmtId="0" fontId="1" fillId="2" borderId="2" xfId="0" applyNumberFormat="1" applyFont="1" applyFill="1" applyBorder="1" applyAlignment="1">
      <alignment wrapText="1"/>
    </xf>
    <xf numFmtId="0" fontId="1" fillId="2" borderId="3" xfId="0" applyNumberFormat="1" applyFont="1" applyFill="1" applyBorder="1" applyAlignment="1">
      <alignment wrapText="1"/>
    </xf>
    <xf numFmtId="0" fontId="1" fillId="0" borderId="10" xfId="0" applyNumberFormat="1" applyFont="1" applyBorder="1" applyAlignment="1">
      <alignment horizontal="right" vertical="center"/>
    </xf>
    <xf numFmtId="0" fontId="1" fillId="0" borderId="11" xfId="0" applyNumberFormat="1" applyFont="1" applyBorder="1" applyAlignment="1">
      <alignment horizontal="right" vertical="center"/>
    </xf>
    <xf numFmtId="2" fontId="1" fillId="2" borderId="14" xfId="0" applyNumberFormat="1" applyFont="1" applyFill="1" applyBorder="1" applyAlignment="1">
      <alignment horizontal="left" vertical="center" wrapText="1"/>
    </xf>
    <xf numFmtId="2" fontId="1" fillId="2" borderId="15" xfId="0" applyNumberFormat="1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left" vertical="center" wrapText="1"/>
    </xf>
    <xf numFmtId="0" fontId="1" fillId="0" borderId="17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7</xdr:col>
      <xdr:colOff>447675</xdr:colOff>
      <xdr:row>0</xdr:row>
      <xdr:rowOff>876301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4876800" cy="876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4-25/QUOTATION/TATA%20CONSUMER%20PRODUCTS%20LT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>
        <row r="3">
          <cell r="B3" t="str">
            <v>ANGUL         </v>
          </cell>
          <cell r="C3">
            <v>1.29</v>
          </cell>
        </row>
        <row r="4">
          <cell r="B4" t="str">
            <v>ASKA</v>
          </cell>
          <cell r="C4">
            <v>1.68</v>
          </cell>
        </row>
        <row r="5">
          <cell r="B5" t="str">
            <v>BALASORE</v>
          </cell>
          <cell r="C5">
            <v>1.59</v>
          </cell>
        </row>
        <row r="6">
          <cell r="B6" t="str">
            <v>BALUGAON      </v>
          </cell>
          <cell r="C6">
            <v>1.42</v>
          </cell>
        </row>
        <row r="7">
          <cell r="B7" t="str">
            <v>BARBIL</v>
          </cell>
          <cell r="C7">
            <v>2.23</v>
          </cell>
        </row>
        <row r="8">
          <cell r="B8" t="str">
            <v>BARGARH       </v>
          </cell>
          <cell r="C8">
            <v>1.47</v>
          </cell>
        </row>
        <row r="9">
          <cell r="B9" t="str">
            <v>BARIPADA</v>
          </cell>
          <cell r="C9">
            <v>1.88</v>
          </cell>
        </row>
        <row r="10">
          <cell r="B10" t="str">
            <v>BERHAMPUR</v>
          </cell>
          <cell r="C10">
            <v>1.36</v>
          </cell>
        </row>
        <row r="11">
          <cell r="B11" t="str">
            <v>BHADRAK       </v>
          </cell>
          <cell r="C11">
            <v>1.36</v>
          </cell>
        </row>
        <row r="12">
          <cell r="B12" t="str">
            <v>BHANJANAGAR   </v>
          </cell>
          <cell r="C12">
            <v>2</v>
          </cell>
        </row>
        <row r="13">
          <cell r="B13" t="str">
            <v>BHAWANIPATNA</v>
          </cell>
          <cell r="C13">
            <v>2.93</v>
          </cell>
        </row>
        <row r="14">
          <cell r="B14" t="str">
            <v>BHUBANESWAR   </v>
          </cell>
          <cell r="C14">
            <v>1.08</v>
          </cell>
        </row>
        <row r="15">
          <cell r="B15" t="str">
            <v>BOLANGIR      </v>
          </cell>
          <cell r="C15">
            <v>2.23</v>
          </cell>
        </row>
        <row r="16">
          <cell r="B16" t="str">
            <v>BOUDH</v>
          </cell>
          <cell r="C16">
            <v>2.23</v>
          </cell>
        </row>
        <row r="17">
          <cell r="B17" t="str">
            <v>CHANDANESWAR</v>
          </cell>
          <cell r="C17">
            <v>4.5</v>
          </cell>
        </row>
        <row r="18">
          <cell r="B18" t="str">
            <v>CHHATRAPUR</v>
          </cell>
          <cell r="C18">
            <v>3.2</v>
          </cell>
        </row>
        <row r="19">
          <cell r="B19" t="str">
            <v>DHARAMGARH    </v>
          </cell>
          <cell r="C19">
            <v>3.47</v>
          </cell>
        </row>
        <row r="20">
          <cell r="B20" t="str">
            <v>DHENKANAL     </v>
          </cell>
          <cell r="C20">
            <v>1.29</v>
          </cell>
        </row>
        <row r="21">
          <cell r="B21" t="str">
            <v>DIGAPAHANDI</v>
          </cell>
          <cell r="C21">
            <v>3.5</v>
          </cell>
        </row>
        <row r="22">
          <cell r="B22" t="str">
            <v>GUDARI</v>
          </cell>
          <cell r="C22">
            <v>4</v>
          </cell>
        </row>
        <row r="23">
          <cell r="B23" t="str">
            <v>GUNUPUR</v>
          </cell>
          <cell r="C23">
            <v>4.5</v>
          </cell>
        </row>
        <row r="24">
          <cell r="B24" t="str">
            <v>JAJPUR ROAD</v>
          </cell>
          <cell r="C24">
            <v>1.47</v>
          </cell>
        </row>
        <row r="25">
          <cell r="B25" t="str">
            <v>JALESWAR</v>
          </cell>
          <cell r="C25">
            <v>2.5</v>
          </cell>
        </row>
        <row r="26">
          <cell r="B26" t="str">
            <v>JEYPORE</v>
          </cell>
          <cell r="C26">
            <v>3.68</v>
          </cell>
        </row>
        <row r="27">
          <cell r="B27" t="str">
            <v>JHARSUGUDA    </v>
          </cell>
          <cell r="C27">
            <v>1.68</v>
          </cell>
        </row>
        <row r="28">
          <cell r="B28" t="str">
            <v>JODA</v>
          </cell>
          <cell r="C28">
            <v>3.85</v>
          </cell>
        </row>
        <row r="29">
          <cell r="B29" t="str">
            <v>JUNAGARH</v>
          </cell>
          <cell r="C29">
            <v>3.47</v>
          </cell>
        </row>
        <row r="30">
          <cell r="B30" t="str">
            <v>KABISURYANAGAR</v>
          </cell>
          <cell r="C30">
            <v>3.5</v>
          </cell>
        </row>
        <row r="31">
          <cell r="B31" t="str">
            <v>KANTABANJI</v>
          </cell>
          <cell r="C31">
            <v>2.54</v>
          </cell>
        </row>
        <row r="32">
          <cell r="B32" t="str">
            <v>KARANJIA</v>
          </cell>
          <cell r="C32">
            <v>3.5</v>
          </cell>
        </row>
        <row r="33">
          <cell r="B33" t="str">
            <v>KENDRAPARA    </v>
          </cell>
          <cell r="C33">
            <v>1.36</v>
          </cell>
        </row>
        <row r="34">
          <cell r="B34" t="str">
            <v>KEONJHAR</v>
          </cell>
          <cell r="C34">
            <v>1.56</v>
          </cell>
        </row>
        <row r="35">
          <cell r="B35" t="str">
            <v>KESINGA       </v>
          </cell>
          <cell r="C35">
            <v>2.87</v>
          </cell>
        </row>
        <row r="36">
          <cell r="B36" t="str">
            <v>KHURDA        </v>
          </cell>
          <cell r="C36">
            <v>1.36</v>
          </cell>
        </row>
        <row r="37">
          <cell r="B37" t="str">
            <v>KORAPUT       </v>
          </cell>
          <cell r="C37">
            <v>4.42</v>
          </cell>
        </row>
        <row r="38">
          <cell r="B38" t="str">
            <v>LOISINGHA</v>
          </cell>
          <cell r="C38">
            <v>4.5</v>
          </cell>
        </row>
        <row r="39">
          <cell r="B39" t="str">
            <v>MALKANGIRI</v>
          </cell>
          <cell r="C39">
            <v>4.8</v>
          </cell>
        </row>
        <row r="40">
          <cell r="B40" t="str">
            <v>NABARANGPUR</v>
          </cell>
          <cell r="C40">
            <v>3.84</v>
          </cell>
        </row>
        <row r="41">
          <cell r="B41" t="str">
            <v>NAYAGARH      </v>
          </cell>
          <cell r="C41">
            <v>1.68</v>
          </cell>
        </row>
        <row r="42">
          <cell r="B42" t="str">
            <v>NIMAPADA</v>
          </cell>
          <cell r="C42">
            <v>1.68</v>
          </cell>
        </row>
        <row r="43">
          <cell r="B43" t="str">
            <v>PARADEEP</v>
          </cell>
          <cell r="C43">
            <v>1.56</v>
          </cell>
        </row>
        <row r="44">
          <cell r="B44" t="str">
            <v>PARALAKHEMUNDI</v>
          </cell>
          <cell r="C44">
            <v>3.9</v>
          </cell>
        </row>
        <row r="45">
          <cell r="B45" t="str">
            <v>PHULBANI      </v>
          </cell>
          <cell r="C45">
            <v>2.3199999999999998</v>
          </cell>
        </row>
        <row r="46">
          <cell r="B46" t="str">
            <v>POLSORA</v>
          </cell>
          <cell r="C46">
            <v>3.5</v>
          </cell>
        </row>
        <row r="47">
          <cell r="B47" t="str">
            <v>PURI          </v>
          </cell>
          <cell r="C47">
            <v>1.36</v>
          </cell>
        </row>
        <row r="48">
          <cell r="B48" t="str">
            <v>PURUSOTTAMPUR</v>
          </cell>
          <cell r="C48">
            <v>3.2</v>
          </cell>
        </row>
        <row r="49">
          <cell r="B49" t="str">
            <v>R.UDAYAGIRI</v>
          </cell>
          <cell r="C49">
            <v>4.2</v>
          </cell>
        </row>
        <row r="50">
          <cell r="B50" t="str">
            <v>RAIRANGPUR</v>
          </cell>
          <cell r="C50">
            <v>3.55</v>
          </cell>
        </row>
        <row r="51">
          <cell r="B51" t="str">
            <v>RAJGANGPUR</v>
          </cell>
          <cell r="C51">
            <v>2</v>
          </cell>
        </row>
        <row r="52">
          <cell r="B52" t="str">
            <v>RAYAGADA      </v>
          </cell>
          <cell r="C52">
            <v>3.37</v>
          </cell>
        </row>
        <row r="53">
          <cell r="B53" t="str">
            <v>ROURKELA      </v>
          </cell>
          <cell r="C53">
            <v>1.68</v>
          </cell>
        </row>
        <row r="54">
          <cell r="B54" t="str">
            <v>SAMBALPUR     </v>
          </cell>
          <cell r="C54">
            <v>1.36</v>
          </cell>
        </row>
        <row r="55">
          <cell r="B55" t="str">
            <v>SIMILIGUDA</v>
          </cell>
          <cell r="C55">
            <v>3.84</v>
          </cell>
        </row>
        <row r="56">
          <cell r="B56" t="str">
            <v>SONEPUR       </v>
          </cell>
          <cell r="C56">
            <v>3.4</v>
          </cell>
        </row>
        <row r="57">
          <cell r="B57" t="str">
            <v>SORO</v>
          </cell>
          <cell r="C57">
            <v>2.8</v>
          </cell>
        </row>
        <row r="58">
          <cell r="B58" t="str">
            <v>SUNABEDA</v>
          </cell>
          <cell r="C58">
            <v>4.5</v>
          </cell>
        </row>
        <row r="59">
          <cell r="B59" t="str">
            <v>SUNDERGARH    </v>
          </cell>
          <cell r="C59">
            <v>2</v>
          </cell>
        </row>
        <row r="60">
          <cell r="B60" t="str">
            <v>TALCHER       </v>
          </cell>
          <cell r="C60">
            <v>1.36</v>
          </cell>
        </row>
        <row r="61">
          <cell r="B61" t="str">
            <v>TITILAGARH</v>
          </cell>
          <cell r="C61">
            <v>3.17</v>
          </cell>
        </row>
        <row r="62">
          <cell r="B62" t="str">
            <v>UMERKOT</v>
          </cell>
          <cell r="C62">
            <v>3.99</v>
          </cell>
        </row>
        <row r="63">
          <cell r="B63" t="str">
            <v>NUAPADA</v>
          </cell>
          <cell r="C63">
            <v>3.7</v>
          </cell>
        </row>
        <row r="64">
          <cell r="B64" t="str">
            <v>MAYURBHANJ</v>
          </cell>
          <cell r="C64">
            <v>2</v>
          </cell>
        </row>
        <row r="65">
          <cell r="B65" t="str">
            <v>CHIKITI</v>
          </cell>
          <cell r="C65">
            <v>3.5</v>
          </cell>
        </row>
        <row r="66">
          <cell r="B66" t="str">
            <v>ATHAMALLIK</v>
          </cell>
          <cell r="C66">
            <v>3.5</v>
          </cell>
        </row>
        <row r="67">
          <cell r="B67" t="str">
            <v>RAJ KHARIAR</v>
          </cell>
          <cell r="C67">
            <v>4.2</v>
          </cell>
        </row>
        <row r="68">
          <cell r="B68" t="str">
            <v>KODALA</v>
          </cell>
          <cell r="C68">
            <v>3.5</v>
          </cell>
        </row>
        <row r="69">
          <cell r="B69" t="str">
            <v>BIRAMITRAPUR</v>
          </cell>
          <cell r="C69">
            <v>4.2</v>
          </cell>
        </row>
        <row r="70">
          <cell r="B70" t="str">
            <v>UDALA</v>
          </cell>
          <cell r="C70">
            <v>3.5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6"/>
  <sheetViews>
    <sheetView tabSelected="1" topLeftCell="A16" workbookViewId="0">
      <selection activeCell="S27" sqref="S27"/>
    </sheetView>
  </sheetViews>
  <sheetFormatPr defaultRowHeight="15"/>
  <cols>
    <col min="1" max="1" width="3.42578125" style="2" bestFit="1" customWidth="1"/>
    <col min="2" max="2" width="9.7109375" style="2" bestFit="1" customWidth="1"/>
    <col min="3" max="3" width="11.7109375" style="2" bestFit="1" customWidth="1"/>
    <col min="4" max="4" width="12.7109375" style="2" customWidth="1"/>
    <col min="5" max="5" width="6.42578125" style="2" bestFit="1" customWidth="1"/>
    <col min="6" max="6" width="16.140625" style="2" bestFit="1" customWidth="1"/>
    <col min="7" max="7" width="6.28515625" style="2" customWidth="1"/>
    <col min="8" max="8" width="8.28515625" style="2" bestFit="1" customWidth="1"/>
    <col min="9" max="9" width="6.5703125" style="2" customWidth="1"/>
    <col min="10" max="11" width="7.5703125" style="2" bestFit="1" customWidth="1"/>
    <col min="12" max="12" width="7.28515625" style="2" customWidth="1"/>
    <col min="13" max="13" width="9.42578125" style="1" customWidth="1"/>
    <col min="14" max="14" width="38.42578125" style="2" bestFit="1" customWidth="1"/>
    <col min="15" max="16384" width="9.140625" style="2"/>
  </cols>
  <sheetData>
    <row r="1" spans="1:18" ht="76.5" customHeight="1">
      <c r="A1" s="38"/>
      <c r="B1" s="39"/>
      <c r="C1" s="39"/>
      <c r="D1" s="39"/>
      <c r="E1" s="39"/>
      <c r="F1" s="39"/>
      <c r="G1" s="39"/>
      <c r="H1" s="39"/>
      <c r="I1" s="45" t="s">
        <v>31</v>
      </c>
      <c r="J1" s="45"/>
      <c r="K1" s="45"/>
      <c r="L1" s="45"/>
      <c r="M1" s="46"/>
    </row>
    <row r="2" spans="1:18" s="3" customFormat="1" ht="95.25" customHeight="1">
      <c r="A2" s="40" t="s">
        <v>32</v>
      </c>
      <c r="B2" s="41"/>
      <c r="C2" s="41"/>
      <c r="D2" s="41"/>
      <c r="E2" s="41"/>
      <c r="F2" s="41"/>
      <c r="G2" s="41"/>
      <c r="H2" s="42"/>
      <c r="I2" s="47" t="s">
        <v>131</v>
      </c>
      <c r="J2" s="47"/>
      <c r="K2" s="47"/>
      <c r="L2" s="47"/>
      <c r="M2" s="48"/>
      <c r="N2" s="4"/>
    </row>
    <row r="3" spans="1:18" ht="15" customHeight="1">
      <c r="A3" s="22" t="s">
        <v>1</v>
      </c>
      <c r="B3" s="6" t="s">
        <v>2</v>
      </c>
      <c r="C3" s="6" t="s">
        <v>3</v>
      </c>
      <c r="D3" s="7" t="s">
        <v>4</v>
      </c>
      <c r="E3" s="6" t="s">
        <v>36</v>
      </c>
      <c r="F3" s="6" t="s">
        <v>5</v>
      </c>
      <c r="G3" s="6" t="s">
        <v>6</v>
      </c>
      <c r="H3" s="6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23" t="s">
        <v>12</v>
      </c>
      <c r="N3" s="19" t="s">
        <v>13</v>
      </c>
      <c r="Q3" s="3"/>
      <c r="R3" s="3"/>
    </row>
    <row r="4" spans="1:18" ht="15" customHeight="1">
      <c r="A4" s="24">
        <v>1</v>
      </c>
      <c r="B4" s="9" t="s">
        <v>37</v>
      </c>
      <c r="C4" s="9" t="s">
        <v>38</v>
      </c>
      <c r="D4" s="10" t="s">
        <v>39</v>
      </c>
      <c r="E4" s="18" t="s">
        <v>40</v>
      </c>
      <c r="F4" s="9" t="s">
        <v>29</v>
      </c>
      <c r="G4" s="9">
        <v>166</v>
      </c>
      <c r="H4" s="9">
        <v>2529</v>
      </c>
      <c r="I4" s="11">
        <f>VLOOKUP(F4,[1]Sheet2!$B$3:$C$84,2,FALSE)</f>
        <v>1.88</v>
      </c>
      <c r="J4" s="11">
        <f>H4*I4*20%</f>
        <v>950.904</v>
      </c>
      <c r="K4" s="11">
        <f>G4*10</f>
        <v>1660</v>
      </c>
      <c r="L4" s="11">
        <v>35</v>
      </c>
      <c r="M4" s="25">
        <f>H4*I4+J4+K4+L4</f>
        <v>7400.4239999999991</v>
      </c>
      <c r="N4" s="20" t="s">
        <v>30</v>
      </c>
      <c r="Q4" s="3"/>
      <c r="R4" s="3"/>
    </row>
    <row r="5" spans="1:18" ht="15" customHeight="1">
      <c r="A5" s="24">
        <v>2</v>
      </c>
      <c r="B5" s="9" t="s">
        <v>41</v>
      </c>
      <c r="C5" s="9" t="s">
        <v>42</v>
      </c>
      <c r="D5" s="10" t="s">
        <v>43</v>
      </c>
      <c r="E5" s="18" t="s">
        <v>40</v>
      </c>
      <c r="F5" s="9" t="s">
        <v>27</v>
      </c>
      <c r="G5" s="9">
        <v>266</v>
      </c>
      <c r="H5" s="9">
        <v>5476</v>
      </c>
      <c r="I5" s="11">
        <f>VLOOKUP(F5,[1]Sheet2!$B$3:$C$84,2,FALSE)</f>
        <v>2.93</v>
      </c>
      <c r="J5" s="11">
        <f t="shared" ref="J5:J32" si="0">H5*I5*20%</f>
        <v>3208.9360000000001</v>
      </c>
      <c r="K5" s="11">
        <f t="shared" ref="K5:K32" si="1">G5*10</f>
        <v>2660</v>
      </c>
      <c r="L5" s="11">
        <v>35</v>
      </c>
      <c r="M5" s="25">
        <f t="shared" ref="M5:M32" si="2">H5*I5+J5+K5+L5</f>
        <v>21948.616000000002</v>
      </c>
      <c r="N5" s="20" t="s">
        <v>28</v>
      </c>
      <c r="Q5" s="3"/>
      <c r="R5" s="3"/>
    </row>
    <row r="6" spans="1:18" ht="15" customHeight="1">
      <c r="A6" s="24">
        <v>3</v>
      </c>
      <c r="B6" s="9" t="s">
        <v>41</v>
      </c>
      <c r="C6" s="9" t="s">
        <v>44</v>
      </c>
      <c r="D6" s="10" t="s">
        <v>45</v>
      </c>
      <c r="E6" s="18" t="s">
        <v>40</v>
      </c>
      <c r="F6" s="9" t="s">
        <v>46</v>
      </c>
      <c r="G6" s="9">
        <v>51</v>
      </c>
      <c r="H6" s="9">
        <v>988</v>
      </c>
      <c r="I6" s="11">
        <f>VLOOKUP(F6,[1]Sheet2!$B$3:$C$84,2,FALSE)</f>
        <v>3.5</v>
      </c>
      <c r="J6" s="11">
        <f t="shared" si="0"/>
        <v>691.6</v>
      </c>
      <c r="K6" s="11">
        <f t="shared" si="1"/>
        <v>510</v>
      </c>
      <c r="L6" s="11">
        <v>35</v>
      </c>
      <c r="M6" s="25">
        <f t="shared" si="2"/>
        <v>4694.6000000000004</v>
      </c>
      <c r="N6" s="21" t="s">
        <v>47</v>
      </c>
      <c r="Q6" s="3"/>
      <c r="R6" s="3"/>
    </row>
    <row r="7" spans="1:18" ht="15" customHeight="1">
      <c r="A7" s="24">
        <v>4</v>
      </c>
      <c r="B7" s="9" t="s">
        <v>41</v>
      </c>
      <c r="C7" s="9" t="s">
        <v>48</v>
      </c>
      <c r="D7" s="10" t="s">
        <v>49</v>
      </c>
      <c r="E7" s="18" t="s">
        <v>40</v>
      </c>
      <c r="F7" s="9" t="s">
        <v>26</v>
      </c>
      <c r="G7" s="9">
        <v>30</v>
      </c>
      <c r="H7" s="9">
        <v>298</v>
      </c>
      <c r="I7" s="11">
        <f>VLOOKUP(F7,[1]Sheet2!$B$3:$C$84,2,FALSE)</f>
        <v>1.56</v>
      </c>
      <c r="J7" s="11">
        <f t="shared" si="0"/>
        <v>92.975999999999999</v>
      </c>
      <c r="K7" s="11">
        <f t="shared" si="1"/>
        <v>300</v>
      </c>
      <c r="L7" s="11">
        <v>35</v>
      </c>
      <c r="M7" s="25">
        <f t="shared" si="2"/>
        <v>892.85599999999999</v>
      </c>
      <c r="N7" s="21" t="s">
        <v>50</v>
      </c>
      <c r="Q7" s="3"/>
      <c r="R7" s="3"/>
    </row>
    <row r="8" spans="1:18" ht="15" customHeight="1">
      <c r="A8" s="24">
        <v>5</v>
      </c>
      <c r="B8" s="9" t="s">
        <v>51</v>
      </c>
      <c r="C8" s="9" t="s">
        <v>52</v>
      </c>
      <c r="D8" s="10" t="s">
        <v>53</v>
      </c>
      <c r="E8" s="18" t="s">
        <v>40</v>
      </c>
      <c r="F8" s="12" t="s">
        <v>54</v>
      </c>
      <c r="G8" s="9">
        <v>239</v>
      </c>
      <c r="H8" s="9">
        <v>5770</v>
      </c>
      <c r="I8" s="11">
        <f>VLOOKUP(F8,[1]Sheet2!$B$3:$C$84,2,FALSE)</f>
        <v>4.2</v>
      </c>
      <c r="J8" s="11">
        <f t="shared" si="0"/>
        <v>4846.8</v>
      </c>
      <c r="K8" s="11">
        <f t="shared" si="1"/>
        <v>2390</v>
      </c>
      <c r="L8" s="11">
        <v>35</v>
      </c>
      <c r="M8" s="25">
        <f t="shared" si="2"/>
        <v>31505.8</v>
      </c>
      <c r="N8" s="20" t="s">
        <v>127</v>
      </c>
      <c r="Q8" s="3"/>
      <c r="R8" s="3"/>
    </row>
    <row r="9" spans="1:18" ht="30">
      <c r="A9" s="24">
        <v>6</v>
      </c>
      <c r="B9" s="9" t="s">
        <v>56</v>
      </c>
      <c r="C9" s="9" t="s">
        <v>57</v>
      </c>
      <c r="D9" s="13" t="s">
        <v>135</v>
      </c>
      <c r="E9" s="18" t="s">
        <v>40</v>
      </c>
      <c r="F9" s="9" t="s">
        <v>58</v>
      </c>
      <c r="G9" s="9">
        <v>23</v>
      </c>
      <c r="H9" s="9">
        <v>109</v>
      </c>
      <c r="I9" s="11">
        <f>VLOOKUP(F9,[1]Sheet2!$B$3:$C$84,2,FALSE)</f>
        <v>4.5</v>
      </c>
      <c r="J9" s="11">
        <f t="shared" si="0"/>
        <v>98.100000000000009</v>
      </c>
      <c r="K9" s="11">
        <f t="shared" si="1"/>
        <v>230</v>
      </c>
      <c r="L9" s="11">
        <v>35</v>
      </c>
      <c r="M9" s="25">
        <f t="shared" si="2"/>
        <v>853.6</v>
      </c>
      <c r="N9" s="20" t="s">
        <v>128</v>
      </c>
      <c r="Q9" s="3"/>
      <c r="R9" s="3"/>
    </row>
    <row r="10" spans="1:18">
      <c r="A10" s="24">
        <v>7</v>
      </c>
      <c r="B10" s="9" t="s">
        <v>56</v>
      </c>
      <c r="C10" s="9" t="s">
        <v>59</v>
      </c>
      <c r="D10" s="10" t="s">
        <v>60</v>
      </c>
      <c r="E10" s="18" t="s">
        <v>40</v>
      </c>
      <c r="F10" s="9" t="s">
        <v>24</v>
      </c>
      <c r="G10" s="9">
        <v>5</v>
      </c>
      <c r="H10" s="9">
        <v>79</v>
      </c>
      <c r="I10" s="11">
        <f>VLOOKUP(F10,[1]Sheet2!$B$3:$C$84,2,FALSE)</f>
        <v>4.8</v>
      </c>
      <c r="J10" s="11">
        <f t="shared" si="0"/>
        <v>75.84</v>
      </c>
      <c r="K10" s="11">
        <f t="shared" si="1"/>
        <v>50</v>
      </c>
      <c r="L10" s="11">
        <v>35</v>
      </c>
      <c r="M10" s="25">
        <f t="shared" si="2"/>
        <v>540.04</v>
      </c>
      <c r="N10" s="21" t="s">
        <v>25</v>
      </c>
      <c r="Q10" s="3"/>
      <c r="R10" s="3"/>
    </row>
    <row r="11" spans="1:18">
      <c r="A11" s="24">
        <v>8</v>
      </c>
      <c r="B11" s="9" t="s">
        <v>56</v>
      </c>
      <c r="C11" s="9" t="s">
        <v>61</v>
      </c>
      <c r="D11" s="10" t="s">
        <v>62</v>
      </c>
      <c r="E11" s="18" t="s">
        <v>40</v>
      </c>
      <c r="F11" s="9" t="s">
        <v>63</v>
      </c>
      <c r="G11" s="9">
        <v>19</v>
      </c>
      <c r="H11" s="9">
        <v>356</v>
      </c>
      <c r="I11" s="11">
        <f>VLOOKUP(F11,[1]Sheet2!$B$3:$C$84,2,FALSE)</f>
        <v>3.5</v>
      </c>
      <c r="J11" s="11">
        <f t="shared" si="0"/>
        <v>249.20000000000002</v>
      </c>
      <c r="K11" s="11">
        <f t="shared" si="1"/>
        <v>190</v>
      </c>
      <c r="L11" s="11">
        <v>35</v>
      </c>
      <c r="M11" s="25">
        <f t="shared" si="2"/>
        <v>1720.2</v>
      </c>
      <c r="N11" s="21" t="s">
        <v>64</v>
      </c>
      <c r="Q11" s="3"/>
      <c r="R11" s="3"/>
    </row>
    <row r="12" spans="1:18">
      <c r="A12" s="24">
        <v>9</v>
      </c>
      <c r="B12" s="9" t="s">
        <v>65</v>
      </c>
      <c r="C12" s="9" t="s">
        <v>66</v>
      </c>
      <c r="D12" s="10" t="s">
        <v>67</v>
      </c>
      <c r="E12" s="18" t="s">
        <v>40</v>
      </c>
      <c r="F12" s="9" t="s">
        <v>68</v>
      </c>
      <c r="G12" s="9">
        <v>40</v>
      </c>
      <c r="H12" s="9">
        <v>836</v>
      </c>
      <c r="I12" s="11">
        <f>VLOOKUP(F12,[1]Sheet2!$B$3:$C$84,2,FALSE)</f>
        <v>4.2</v>
      </c>
      <c r="J12" s="11">
        <f t="shared" si="0"/>
        <v>702.24000000000012</v>
      </c>
      <c r="K12" s="11">
        <f t="shared" si="1"/>
        <v>400</v>
      </c>
      <c r="L12" s="11">
        <v>35</v>
      </c>
      <c r="M12" s="25">
        <f t="shared" si="2"/>
        <v>4648.4400000000005</v>
      </c>
      <c r="N12" s="20" t="s">
        <v>129</v>
      </c>
      <c r="Q12" s="3"/>
      <c r="R12" s="3"/>
    </row>
    <row r="13" spans="1:18">
      <c r="A13" s="24">
        <v>10</v>
      </c>
      <c r="B13" s="9" t="s">
        <v>65</v>
      </c>
      <c r="C13" s="9" t="s">
        <v>69</v>
      </c>
      <c r="D13" s="10" t="s">
        <v>70</v>
      </c>
      <c r="E13" s="18" t="s">
        <v>40</v>
      </c>
      <c r="F13" s="9" t="s">
        <v>29</v>
      </c>
      <c r="G13" s="9">
        <v>77</v>
      </c>
      <c r="H13" s="9">
        <v>1010</v>
      </c>
      <c r="I13" s="11">
        <f>VLOOKUP(F13,[1]Sheet2!$B$3:$C$84,2,FALSE)</f>
        <v>1.88</v>
      </c>
      <c r="J13" s="11">
        <f t="shared" si="0"/>
        <v>379.76</v>
      </c>
      <c r="K13" s="11">
        <f t="shared" si="1"/>
        <v>770</v>
      </c>
      <c r="L13" s="11">
        <v>35</v>
      </c>
      <c r="M13" s="25">
        <f t="shared" si="2"/>
        <v>3083.56</v>
      </c>
      <c r="N13" s="20" t="s">
        <v>130</v>
      </c>
      <c r="Q13" s="3"/>
      <c r="R13" s="3"/>
    </row>
    <row r="14" spans="1:18">
      <c r="A14" s="24">
        <v>11</v>
      </c>
      <c r="B14" s="9" t="s">
        <v>71</v>
      </c>
      <c r="C14" s="9" t="s">
        <v>72</v>
      </c>
      <c r="D14" s="10" t="s">
        <v>73</v>
      </c>
      <c r="E14" s="18" t="s">
        <v>40</v>
      </c>
      <c r="F14" s="9" t="s">
        <v>33</v>
      </c>
      <c r="G14" s="9">
        <v>50</v>
      </c>
      <c r="H14" s="9">
        <v>706</v>
      </c>
      <c r="I14" s="11">
        <f>VLOOKUP(F14,[1]Sheet2!$B$3:$C$84,2,FALSE)</f>
        <v>1.68</v>
      </c>
      <c r="J14" s="11">
        <f t="shared" si="0"/>
        <v>237.21600000000001</v>
      </c>
      <c r="K14" s="11">
        <f t="shared" si="1"/>
        <v>500</v>
      </c>
      <c r="L14" s="11">
        <v>35</v>
      </c>
      <c r="M14" s="25">
        <f t="shared" si="2"/>
        <v>1958.2959999999998</v>
      </c>
      <c r="N14" s="20" t="s">
        <v>17</v>
      </c>
      <c r="Q14" s="3"/>
      <c r="R14" s="3"/>
    </row>
    <row r="15" spans="1:18" ht="45">
      <c r="A15" s="24">
        <v>12</v>
      </c>
      <c r="B15" s="9" t="s">
        <v>71</v>
      </c>
      <c r="C15" s="9" t="s">
        <v>74</v>
      </c>
      <c r="D15" s="10" t="s">
        <v>75</v>
      </c>
      <c r="E15" s="18" t="s">
        <v>40</v>
      </c>
      <c r="F15" s="9" t="s">
        <v>19</v>
      </c>
      <c r="G15" s="9">
        <v>84</v>
      </c>
      <c r="H15" s="9">
        <v>1164</v>
      </c>
      <c r="I15" s="11">
        <f>VLOOKUP(F15,[1]Sheet2!$B$3:$C$84,2,FALSE)</f>
        <v>2.23</v>
      </c>
      <c r="J15" s="11">
        <f t="shared" si="0"/>
        <v>519.14400000000001</v>
      </c>
      <c r="K15" s="11">
        <f t="shared" si="1"/>
        <v>840</v>
      </c>
      <c r="L15" s="11">
        <v>35</v>
      </c>
      <c r="M15" s="25">
        <f t="shared" si="2"/>
        <v>3989.8639999999996</v>
      </c>
      <c r="N15" s="21" t="s">
        <v>76</v>
      </c>
      <c r="Q15" s="3"/>
      <c r="R15" s="3"/>
    </row>
    <row r="16" spans="1:18">
      <c r="A16" s="24">
        <v>13</v>
      </c>
      <c r="B16" s="9" t="s">
        <v>77</v>
      </c>
      <c r="C16" s="9" t="s">
        <v>78</v>
      </c>
      <c r="D16" s="10" t="s">
        <v>79</v>
      </c>
      <c r="E16" s="18" t="s">
        <v>40</v>
      </c>
      <c r="F16" s="9" t="s">
        <v>20</v>
      </c>
      <c r="G16" s="9">
        <v>49</v>
      </c>
      <c r="H16" s="9">
        <v>345</v>
      </c>
      <c r="I16" s="11">
        <f>VLOOKUP(F16,[1]Sheet2!$B$3:$C$84,2,FALSE)</f>
        <v>3.17</v>
      </c>
      <c r="J16" s="11">
        <f t="shared" si="0"/>
        <v>218.73</v>
      </c>
      <c r="K16" s="11">
        <f t="shared" si="1"/>
        <v>490</v>
      </c>
      <c r="L16" s="11">
        <v>35</v>
      </c>
      <c r="M16" s="25">
        <f t="shared" si="2"/>
        <v>1837.3799999999999</v>
      </c>
      <c r="N16" s="21" t="s">
        <v>80</v>
      </c>
      <c r="Q16" s="3"/>
      <c r="R16" s="3"/>
    </row>
    <row r="17" spans="1:18">
      <c r="A17" s="24">
        <v>14</v>
      </c>
      <c r="B17" s="9" t="s">
        <v>71</v>
      </c>
      <c r="C17" s="9" t="s">
        <v>81</v>
      </c>
      <c r="D17" s="10" t="s">
        <v>82</v>
      </c>
      <c r="E17" s="18" t="s">
        <v>40</v>
      </c>
      <c r="F17" s="9" t="s">
        <v>29</v>
      </c>
      <c r="G17" s="9">
        <v>114</v>
      </c>
      <c r="H17" s="9">
        <v>1740</v>
      </c>
      <c r="I17" s="11">
        <f>VLOOKUP(F17,[1]Sheet2!$B$3:$C$84,2,FALSE)</f>
        <v>1.88</v>
      </c>
      <c r="J17" s="11">
        <f t="shared" si="0"/>
        <v>654.24</v>
      </c>
      <c r="K17" s="11">
        <f t="shared" si="1"/>
        <v>1140</v>
      </c>
      <c r="L17" s="11">
        <v>35</v>
      </c>
      <c r="M17" s="25">
        <f t="shared" si="2"/>
        <v>5100.4399999999996</v>
      </c>
      <c r="N17" s="20" t="s">
        <v>30</v>
      </c>
      <c r="Q17" s="3"/>
      <c r="R17" s="3"/>
    </row>
    <row r="18" spans="1:18">
      <c r="A18" s="24">
        <v>15</v>
      </c>
      <c r="B18" s="9" t="s">
        <v>71</v>
      </c>
      <c r="C18" s="9" t="s">
        <v>83</v>
      </c>
      <c r="D18" s="10" t="s">
        <v>84</v>
      </c>
      <c r="E18" s="18" t="s">
        <v>40</v>
      </c>
      <c r="F18" s="9" t="s">
        <v>34</v>
      </c>
      <c r="G18" s="9">
        <v>27</v>
      </c>
      <c r="H18" s="9">
        <v>368</v>
      </c>
      <c r="I18" s="11">
        <f>VLOOKUP(F18,[1]Sheet2!$B$3:$C$84,2,FALSE)</f>
        <v>2</v>
      </c>
      <c r="J18" s="11">
        <f t="shared" si="0"/>
        <v>147.20000000000002</v>
      </c>
      <c r="K18" s="11">
        <f t="shared" si="1"/>
        <v>270</v>
      </c>
      <c r="L18" s="11">
        <v>35</v>
      </c>
      <c r="M18" s="25">
        <f t="shared" si="2"/>
        <v>1188.2</v>
      </c>
      <c r="N18" s="21" t="s">
        <v>18</v>
      </c>
      <c r="Q18" s="3"/>
      <c r="R18" s="3"/>
    </row>
    <row r="19" spans="1:18">
      <c r="A19" s="24">
        <v>16</v>
      </c>
      <c r="B19" s="9" t="s">
        <v>71</v>
      </c>
      <c r="C19" s="9" t="s">
        <v>85</v>
      </c>
      <c r="D19" s="10" t="s">
        <v>86</v>
      </c>
      <c r="E19" s="18" t="s">
        <v>40</v>
      </c>
      <c r="F19" s="9" t="s">
        <v>87</v>
      </c>
      <c r="G19" s="9">
        <v>81</v>
      </c>
      <c r="H19" s="9">
        <v>935</v>
      </c>
      <c r="I19" s="11">
        <f>VLOOKUP(F19,[1]Sheet2!$B$3:$C$84,2,FALSE)</f>
        <v>3.5</v>
      </c>
      <c r="J19" s="11">
        <f t="shared" si="0"/>
        <v>654.5</v>
      </c>
      <c r="K19" s="11">
        <f t="shared" si="1"/>
        <v>810</v>
      </c>
      <c r="L19" s="11">
        <v>35</v>
      </c>
      <c r="M19" s="25">
        <f t="shared" si="2"/>
        <v>4772</v>
      </c>
      <c r="N19" s="21" t="s">
        <v>88</v>
      </c>
      <c r="Q19" s="3"/>
      <c r="R19" s="3"/>
    </row>
    <row r="20" spans="1:18">
      <c r="A20" s="24">
        <v>17</v>
      </c>
      <c r="B20" s="9" t="s">
        <v>89</v>
      </c>
      <c r="C20" s="9" t="s">
        <v>90</v>
      </c>
      <c r="D20" s="10" t="s">
        <v>91</v>
      </c>
      <c r="E20" s="18" t="s">
        <v>40</v>
      </c>
      <c r="F20" s="9" t="s">
        <v>92</v>
      </c>
      <c r="G20" s="9">
        <v>17</v>
      </c>
      <c r="H20" s="9">
        <v>325</v>
      </c>
      <c r="I20" s="11">
        <f>VLOOKUP(F20,[1]Sheet2!$B$3:$C$84,2,FALSE)</f>
        <v>2.23</v>
      </c>
      <c r="J20" s="11">
        <f t="shared" si="0"/>
        <v>144.95000000000002</v>
      </c>
      <c r="K20" s="11">
        <f t="shared" si="1"/>
        <v>170</v>
      </c>
      <c r="L20" s="11">
        <v>35</v>
      </c>
      <c r="M20" s="25">
        <f t="shared" si="2"/>
        <v>1074.7</v>
      </c>
      <c r="N20" s="20" t="s">
        <v>122</v>
      </c>
      <c r="Q20" s="3"/>
      <c r="R20" s="3"/>
    </row>
    <row r="21" spans="1:18">
      <c r="A21" s="24">
        <v>18</v>
      </c>
      <c r="B21" s="9" t="s">
        <v>93</v>
      </c>
      <c r="C21" s="9" t="s">
        <v>94</v>
      </c>
      <c r="D21" s="10" t="s">
        <v>95</v>
      </c>
      <c r="E21" s="18" t="s">
        <v>40</v>
      </c>
      <c r="F21" s="9" t="s">
        <v>22</v>
      </c>
      <c r="G21" s="9">
        <v>17</v>
      </c>
      <c r="H21" s="9">
        <v>584</v>
      </c>
      <c r="I21" s="11">
        <f>VLOOKUP(F21,[1]Sheet2!$B$3:$C$84,2,FALSE)</f>
        <v>3.99</v>
      </c>
      <c r="J21" s="11">
        <f t="shared" si="0"/>
        <v>466.0320000000001</v>
      </c>
      <c r="K21" s="11">
        <f t="shared" si="1"/>
        <v>170</v>
      </c>
      <c r="L21" s="11">
        <v>35</v>
      </c>
      <c r="M21" s="25">
        <f t="shared" si="2"/>
        <v>3001.1920000000005</v>
      </c>
      <c r="N21" s="21" t="s">
        <v>23</v>
      </c>
      <c r="Q21" s="3"/>
      <c r="R21" s="3"/>
    </row>
    <row r="22" spans="1:18" ht="30">
      <c r="A22" s="24">
        <v>19</v>
      </c>
      <c r="B22" s="9" t="s">
        <v>96</v>
      </c>
      <c r="C22" s="9" t="s">
        <v>97</v>
      </c>
      <c r="D22" s="13" t="s">
        <v>98</v>
      </c>
      <c r="E22" s="18" t="s">
        <v>40</v>
      </c>
      <c r="F22" s="9" t="s">
        <v>29</v>
      </c>
      <c r="G22" s="9">
        <v>53</v>
      </c>
      <c r="H22" s="9">
        <v>1239</v>
      </c>
      <c r="I22" s="11">
        <f>VLOOKUP(F22,[1]Sheet2!$B$3:$C$84,2,FALSE)</f>
        <v>1.88</v>
      </c>
      <c r="J22" s="11">
        <f t="shared" si="0"/>
        <v>465.86399999999998</v>
      </c>
      <c r="K22" s="11">
        <f t="shared" si="1"/>
        <v>530</v>
      </c>
      <c r="L22" s="11">
        <v>35</v>
      </c>
      <c r="M22" s="25">
        <f t="shared" si="2"/>
        <v>3360.1839999999997</v>
      </c>
      <c r="N22" s="20" t="s">
        <v>30</v>
      </c>
      <c r="Q22" s="3"/>
      <c r="R22" s="3"/>
    </row>
    <row r="23" spans="1:18">
      <c r="A23" s="24">
        <v>20</v>
      </c>
      <c r="B23" s="9" t="s">
        <v>93</v>
      </c>
      <c r="C23" s="9" t="s">
        <v>99</v>
      </c>
      <c r="D23" s="10" t="s">
        <v>100</v>
      </c>
      <c r="E23" s="18" t="s">
        <v>40</v>
      </c>
      <c r="F23" s="9" t="s">
        <v>21</v>
      </c>
      <c r="G23" s="9">
        <v>66</v>
      </c>
      <c r="H23" s="9">
        <v>990</v>
      </c>
      <c r="I23" s="11">
        <f>VLOOKUP(F23,[1]Sheet2!$B$3:$C$84,2,FALSE)</f>
        <v>2.54</v>
      </c>
      <c r="J23" s="11">
        <f t="shared" si="0"/>
        <v>502.92</v>
      </c>
      <c r="K23" s="11">
        <f t="shared" si="1"/>
        <v>660</v>
      </c>
      <c r="L23" s="11">
        <v>35</v>
      </c>
      <c r="M23" s="25">
        <f t="shared" si="2"/>
        <v>3712.52</v>
      </c>
      <c r="N23" s="21" t="s">
        <v>101</v>
      </c>
      <c r="Q23" s="3"/>
      <c r="R23" s="3"/>
    </row>
    <row r="24" spans="1:18">
      <c r="A24" s="24">
        <v>21</v>
      </c>
      <c r="B24" s="9" t="s">
        <v>102</v>
      </c>
      <c r="C24" s="9" t="s">
        <v>103</v>
      </c>
      <c r="D24" s="10" t="s">
        <v>104</v>
      </c>
      <c r="E24" s="18" t="s">
        <v>40</v>
      </c>
      <c r="F24" s="9" t="s">
        <v>26</v>
      </c>
      <c r="G24" s="9">
        <v>71</v>
      </c>
      <c r="H24" s="9">
        <v>1164</v>
      </c>
      <c r="I24" s="11">
        <f>VLOOKUP(F24,[1]Sheet2!$B$3:$C$84,2,FALSE)</f>
        <v>1.56</v>
      </c>
      <c r="J24" s="11">
        <f t="shared" si="0"/>
        <v>363.16800000000006</v>
      </c>
      <c r="K24" s="11">
        <f t="shared" si="1"/>
        <v>710</v>
      </c>
      <c r="L24" s="11">
        <v>35</v>
      </c>
      <c r="M24" s="25">
        <f t="shared" si="2"/>
        <v>2924.0080000000003</v>
      </c>
      <c r="N24" s="21" t="s">
        <v>50</v>
      </c>
      <c r="Q24" s="3"/>
      <c r="R24" s="3"/>
    </row>
    <row r="25" spans="1:18" ht="30">
      <c r="A25" s="24">
        <v>22</v>
      </c>
      <c r="B25" s="9" t="s">
        <v>105</v>
      </c>
      <c r="C25" s="9" t="s">
        <v>106</v>
      </c>
      <c r="D25" s="13" t="s">
        <v>132</v>
      </c>
      <c r="E25" s="18" t="s">
        <v>40</v>
      </c>
      <c r="F25" s="9" t="s">
        <v>29</v>
      </c>
      <c r="G25" s="9">
        <v>50</v>
      </c>
      <c r="H25" s="9">
        <v>1619</v>
      </c>
      <c r="I25" s="11">
        <f>VLOOKUP(F25,[1]Sheet2!$B$3:$C$84,2,FALSE)</f>
        <v>1.88</v>
      </c>
      <c r="J25" s="11">
        <f t="shared" si="0"/>
        <v>608.74400000000003</v>
      </c>
      <c r="K25" s="11">
        <f t="shared" si="1"/>
        <v>500</v>
      </c>
      <c r="L25" s="11">
        <v>35</v>
      </c>
      <c r="M25" s="25">
        <f t="shared" si="2"/>
        <v>4187.4639999999999</v>
      </c>
      <c r="N25" s="21" t="s">
        <v>107</v>
      </c>
      <c r="Q25" s="3"/>
      <c r="R25" s="3"/>
    </row>
    <row r="26" spans="1:18" ht="15" customHeight="1">
      <c r="A26" s="24">
        <v>23</v>
      </c>
      <c r="B26" s="9" t="s">
        <v>105</v>
      </c>
      <c r="C26" s="9" t="s">
        <v>108</v>
      </c>
      <c r="D26" s="10" t="s">
        <v>109</v>
      </c>
      <c r="E26" s="18" t="s">
        <v>40</v>
      </c>
      <c r="F26" s="9" t="s">
        <v>22</v>
      </c>
      <c r="G26" s="9">
        <v>104</v>
      </c>
      <c r="H26" s="9">
        <v>1908</v>
      </c>
      <c r="I26" s="11">
        <f>VLOOKUP(F26,[1]Sheet2!$B$3:$C$84,2,FALSE)</f>
        <v>3.99</v>
      </c>
      <c r="J26" s="11">
        <f t="shared" si="0"/>
        <v>1522.5840000000001</v>
      </c>
      <c r="K26" s="11">
        <f t="shared" si="1"/>
        <v>1040</v>
      </c>
      <c r="L26" s="11">
        <v>35</v>
      </c>
      <c r="M26" s="25">
        <f t="shared" si="2"/>
        <v>10210.504000000001</v>
      </c>
      <c r="N26" s="21" t="s">
        <v>23</v>
      </c>
      <c r="Q26" s="3"/>
      <c r="R26" s="3"/>
    </row>
    <row r="27" spans="1:18">
      <c r="A27" s="24">
        <v>24</v>
      </c>
      <c r="B27" s="9" t="s">
        <v>105</v>
      </c>
      <c r="C27" s="9" t="s">
        <v>110</v>
      </c>
      <c r="D27" s="10" t="s">
        <v>111</v>
      </c>
      <c r="E27" s="18" t="s">
        <v>40</v>
      </c>
      <c r="F27" s="9" t="s">
        <v>14</v>
      </c>
      <c r="G27" s="9">
        <v>36</v>
      </c>
      <c r="H27" s="9">
        <v>414</v>
      </c>
      <c r="I27" s="11">
        <f>VLOOKUP(F27,[1]Sheet2!$B$3:$C$84,2,FALSE)</f>
        <v>3.7</v>
      </c>
      <c r="J27" s="11">
        <f t="shared" si="0"/>
        <v>306.36000000000007</v>
      </c>
      <c r="K27" s="11">
        <f t="shared" si="1"/>
        <v>360</v>
      </c>
      <c r="L27" s="11">
        <v>35</v>
      </c>
      <c r="M27" s="25">
        <f t="shared" si="2"/>
        <v>2233.1600000000003</v>
      </c>
      <c r="N27" s="21" t="s">
        <v>55</v>
      </c>
      <c r="Q27" s="3"/>
      <c r="R27" s="3"/>
    </row>
    <row r="28" spans="1:18" ht="30">
      <c r="A28" s="24">
        <v>25</v>
      </c>
      <c r="B28" s="9" t="s">
        <v>105</v>
      </c>
      <c r="C28" s="9" t="s">
        <v>112</v>
      </c>
      <c r="D28" s="13" t="s">
        <v>113</v>
      </c>
      <c r="E28" s="18" t="s">
        <v>40</v>
      </c>
      <c r="F28" s="9" t="s">
        <v>114</v>
      </c>
      <c r="G28" s="9">
        <v>16</v>
      </c>
      <c r="H28" s="9">
        <v>127</v>
      </c>
      <c r="I28" s="11">
        <f>VLOOKUP(F28,[1]Sheet2!$B$3:$C$84,2,FALSE)</f>
        <v>3.2</v>
      </c>
      <c r="J28" s="11">
        <f t="shared" si="0"/>
        <v>81.280000000000015</v>
      </c>
      <c r="K28" s="11">
        <f t="shared" si="1"/>
        <v>160</v>
      </c>
      <c r="L28" s="11">
        <v>35</v>
      </c>
      <c r="M28" s="25">
        <f t="shared" si="2"/>
        <v>682.68000000000006</v>
      </c>
      <c r="N28" s="21" t="s">
        <v>115</v>
      </c>
      <c r="Q28" s="3"/>
      <c r="R28" s="3"/>
    </row>
    <row r="29" spans="1:18" ht="30">
      <c r="A29" s="24">
        <v>26</v>
      </c>
      <c r="B29" s="9" t="s">
        <v>105</v>
      </c>
      <c r="C29" s="9" t="s">
        <v>116</v>
      </c>
      <c r="D29" s="13" t="s">
        <v>134</v>
      </c>
      <c r="E29" s="18" t="s">
        <v>40</v>
      </c>
      <c r="F29" s="9" t="s">
        <v>15</v>
      </c>
      <c r="G29" s="9">
        <v>68</v>
      </c>
      <c r="H29" s="9">
        <v>1269</v>
      </c>
      <c r="I29" s="11">
        <f>VLOOKUP(F29,[1]Sheet2!$B$3:$C$84,2,FALSE)</f>
        <v>3.5</v>
      </c>
      <c r="J29" s="11">
        <f t="shared" si="0"/>
        <v>888.30000000000007</v>
      </c>
      <c r="K29" s="11">
        <f t="shared" si="1"/>
        <v>680</v>
      </c>
      <c r="L29" s="11">
        <v>35</v>
      </c>
      <c r="M29" s="25">
        <f t="shared" si="2"/>
        <v>6044.8</v>
      </c>
      <c r="N29" s="21" t="s">
        <v>16</v>
      </c>
      <c r="Q29" s="3"/>
      <c r="R29" s="3"/>
    </row>
    <row r="30" spans="1:18" ht="30">
      <c r="A30" s="24">
        <v>27</v>
      </c>
      <c r="B30" s="9" t="s">
        <v>105</v>
      </c>
      <c r="C30" s="9" t="s">
        <v>117</v>
      </c>
      <c r="D30" s="13" t="s">
        <v>133</v>
      </c>
      <c r="E30" s="18" t="s">
        <v>40</v>
      </c>
      <c r="F30" s="9" t="s">
        <v>118</v>
      </c>
      <c r="G30" s="9">
        <v>25</v>
      </c>
      <c r="H30" s="9">
        <v>462</v>
      </c>
      <c r="I30" s="11">
        <f>VLOOKUP(F30,[1]Sheet2!$B$3:$C$84,2,FALSE)</f>
        <v>3.5</v>
      </c>
      <c r="J30" s="11">
        <f t="shared" si="0"/>
        <v>323.40000000000003</v>
      </c>
      <c r="K30" s="11">
        <f t="shared" si="1"/>
        <v>250</v>
      </c>
      <c r="L30" s="11">
        <v>35</v>
      </c>
      <c r="M30" s="25">
        <f t="shared" si="2"/>
        <v>2225.4</v>
      </c>
      <c r="N30" s="21" t="s">
        <v>119</v>
      </c>
    </row>
    <row r="31" spans="1:18">
      <c r="A31" s="24">
        <v>28</v>
      </c>
      <c r="B31" s="9" t="s">
        <v>105</v>
      </c>
      <c r="C31" s="9" t="s">
        <v>120</v>
      </c>
      <c r="D31" s="10" t="s">
        <v>121</v>
      </c>
      <c r="E31" s="18" t="s">
        <v>40</v>
      </c>
      <c r="F31" s="9" t="s">
        <v>92</v>
      </c>
      <c r="G31" s="9">
        <v>55</v>
      </c>
      <c r="H31" s="9">
        <v>720</v>
      </c>
      <c r="I31" s="11">
        <f>VLOOKUP(F31,[1]Sheet2!$B$3:$C$84,2,FALSE)</f>
        <v>2.23</v>
      </c>
      <c r="J31" s="11">
        <f t="shared" si="0"/>
        <v>321.12</v>
      </c>
      <c r="K31" s="11">
        <f t="shared" si="1"/>
        <v>550</v>
      </c>
      <c r="L31" s="11">
        <v>35</v>
      </c>
      <c r="M31" s="25">
        <f t="shared" si="2"/>
        <v>2511.7199999999998</v>
      </c>
      <c r="N31" s="21" t="s">
        <v>122</v>
      </c>
    </row>
    <row r="32" spans="1:18" ht="15.75" thickBot="1">
      <c r="A32" s="26">
        <v>29</v>
      </c>
      <c r="B32" s="27" t="s">
        <v>123</v>
      </c>
      <c r="C32" s="27" t="s">
        <v>124</v>
      </c>
      <c r="D32" s="28" t="s">
        <v>125</v>
      </c>
      <c r="E32" s="29" t="s">
        <v>40</v>
      </c>
      <c r="F32" s="27" t="s">
        <v>21</v>
      </c>
      <c r="G32" s="27">
        <v>64</v>
      </c>
      <c r="H32" s="27">
        <v>1207</v>
      </c>
      <c r="I32" s="30">
        <f>VLOOKUP(F32,[1]Sheet2!$B$3:$C$84,2,FALSE)</f>
        <v>2.54</v>
      </c>
      <c r="J32" s="30">
        <f t="shared" si="0"/>
        <v>613.15600000000006</v>
      </c>
      <c r="K32" s="30">
        <f t="shared" si="1"/>
        <v>640</v>
      </c>
      <c r="L32" s="30">
        <v>35</v>
      </c>
      <c r="M32" s="31">
        <f t="shared" si="2"/>
        <v>4353.9359999999997</v>
      </c>
      <c r="N32" s="21" t="s">
        <v>101</v>
      </c>
    </row>
    <row r="33" spans="1:14" ht="15.75" thickBot="1">
      <c r="A33" s="43" t="s">
        <v>126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33">
        <f>ROUND(SUM(M4:M32),0)</f>
        <v>142657</v>
      </c>
      <c r="N33" s="32"/>
    </row>
    <row r="34" spans="1:14">
      <c r="A34" s="14"/>
      <c r="B34"/>
      <c r="C34"/>
      <c r="D34" s="15"/>
      <c r="E34"/>
      <c r="F34"/>
      <c r="G34" s="17">
        <f>SUM(G4:G32)</f>
        <v>1963</v>
      </c>
      <c r="H34" s="17">
        <f>SUM(H4:H32)</f>
        <v>34737</v>
      </c>
      <c r="I34" s="16"/>
      <c r="J34" s="16"/>
      <c r="K34" s="16"/>
      <c r="L34" s="16"/>
      <c r="M34" s="16"/>
      <c r="N34"/>
    </row>
    <row r="35" spans="1:14" s="5" customFormat="1" ht="30" customHeight="1">
      <c r="A35" s="36" t="s">
        <v>35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7"/>
    </row>
    <row r="36" spans="1:14" s="5" customFormat="1" ht="30" customHeight="1">
      <c r="A36" s="36" t="s">
        <v>0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7"/>
    </row>
  </sheetData>
  <mergeCells count="7">
    <mergeCell ref="A35:M35"/>
    <mergeCell ref="A36:M36"/>
    <mergeCell ref="A1:H1"/>
    <mergeCell ref="A2:H2"/>
    <mergeCell ref="A33:L33"/>
    <mergeCell ref="I1:M1"/>
    <mergeCell ref="I2:M2"/>
  </mergeCells>
  <pageMargins left="0.23622047244094491" right="0.19685039370078741" top="0.43307086614173229" bottom="0.39370078740157483" header="0.23622047244094491" footer="0.23622047244094491"/>
  <pageSetup scale="9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1"/>
  <sheetViews>
    <sheetView workbookViewId="0">
      <selection activeCell="M12" sqref="M12"/>
    </sheetView>
  </sheetViews>
  <sheetFormatPr defaultRowHeight="15" customHeight="1"/>
  <cols>
    <col min="1" max="1" width="3.42578125" bestFit="1" customWidth="1"/>
    <col min="2" max="2" width="10.7109375" bestFit="1" customWidth="1"/>
    <col min="3" max="3" width="11.7109375" bestFit="1" customWidth="1"/>
    <col min="4" max="4" width="16.5703125" style="15" customWidth="1"/>
    <col min="5" max="5" width="16.140625" bestFit="1" customWidth="1"/>
    <col min="6" max="6" width="6.140625" customWidth="1"/>
    <col min="7" max="7" width="11.140625" customWidth="1"/>
    <col min="8" max="8" width="11" customWidth="1"/>
    <col min="9" max="9" width="11.140625" customWidth="1"/>
  </cols>
  <sheetData>
    <row r="1" spans="1:9" ht="15" customHeight="1">
      <c r="B1" s="49" t="s">
        <v>136</v>
      </c>
      <c r="C1" s="49"/>
      <c r="D1" s="49"/>
      <c r="E1" s="49"/>
      <c r="F1" s="49"/>
      <c r="G1" s="50"/>
    </row>
    <row r="2" spans="1:9" ht="15" customHeight="1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34"/>
      <c r="H2" s="34"/>
      <c r="I2" s="34"/>
    </row>
    <row r="3" spans="1:9" ht="15" customHeight="1">
      <c r="A3" s="35">
        <v>1</v>
      </c>
      <c r="B3" s="9" t="s">
        <v>37</v>
      </c>
      <c r="C3" s="9" t="s">
        <v>38</v>
      </c>
      <c r="D3" s="10" t="s">
        <v>39</v>
      </c>
      <c r="E3" s="9" t="s">
        <v>29</v>
      </c>
      <c r="F3" s="9">
        <v>166</v>
      </c>
      <c r="G3" s="34"/>
      <c r="H3" s="34"/>
      <c r="I3" s="34"/>
    </row>
    <row r="4" spans="1:9" ht="15" customHeight="1">
      <c r="A4" s="35">
        <v>2</v>
      </c>
      <c r="B4" s="9" t="s">
        <v>41</v>
      </c>
      <c r="C4" s="9" t="s">
        <v>42</v>
      </c>
      <c r="D4" s="10" t="s">
        <v>43</v>
      </c>
      <c r="E4" s="9" t="s">
        <v>27</v>
      </c>
      <c r="F4" s="9">
        <v>266</v>
      </c>
      <c r="G4" s="34"/>
      <c r="H4" s="34"/>
      <c r="I4" s="34"/>
    </row>
    <row r="5" spans="1:9" ht="15" customHeight="1">
      <c r="A5" s="35">
        <v>3</v>
      </c>
      <c r="B5" s="9" t="s">
        <v>41</v>
      </c>
      <c r="C5" s="9" t="s">
        <v>44</v>
      </c>
      <c r="D5" s="10" t="s">
        <v>45</v>
      </c>
      <c r="E5" s="9" t="s">
        <v>46</v>
      </c>
      <c r="F5" s="9">
        <v>51</v>
      </c>
      <c r="G5" s="34"/>
      <c r="H5" s="34"/>
      <c r="I5" s="34"/>
    </row>
    <row r="6" spans="1:9" ht="15" customHeight="1">
      <c r="A6" s="35">
        <v>4</v>
      </c>
      <c r="B6" s="9" t="s">
        <v>41</v>
      </c>
      <c r="C6" s="9" t="s">
        <v>48</v>
      </c>
      <c r="D6" s="10" t="s">
        <v>49</v>
      </c>
      <c r="E6" s="9" t="s">
        <v>26</v>
      </c>
      <c r="F6" s="9">
        <v>30</v>
      </c>
      <c r="G6" s="34"/>
      <c r="H6" s="34"/>
      <c r="I6" s="34"/>
    </row>
    <row r="7" spans="1:9" ht="15" customHeight="1">
      <c r="A7" s="35">
        <v>5</v>
      </c>
      <c r="B7" s="9" t="s">
        <v>51</v>
      </c>
      <c r="C7" s="9" t="s">
        <v>52</v>
      </c>
      <c r="D7" s="10" t="s">
        <v>53</v>
      </c>
      <c r="E7" s="12" t="s">
        <v>54</v>
      </c>
      <c r="F7" s="9">
        <v>239</v>
      </c>
      <c r="G7" s="34"/>
      <c r="H7" s="34"/>
      <c r="I7" s="34"/>
    </row>
    <row r="8" spans="1:9" ht="15" customHeight="1">
      <c r="A8" s="35">
        <v>6</v>
      </c>
      <c r="B8" s="9" t="s">
        <v>56</v>
      </c>
      <c r="C8" s="9" t="s">
        <v>57</v>
      </c>
      <c r="D8" s="13" t="s">
        <v>135</v>
      </c>
      <c r="E8" s="9" t="s">
        <v>58</v>
      </c>
      <c r="F8" s="9">
        <v>23</v>
      </c>
      <c r="G8" s="34"/>
      <c r="H8" s="34"/>
      <c r="I8" s="34"/>
    </row>
    <row r="9" spans="1:9" ht="15" customHeight="1">
      <c r="A9" s="35">
        <v>7</v>
      </c>
      <c r="B9" s="9" t="s">
        <v>56</v>
      </c>
      <c r="C9" s="9" t="s">
        <v>59</v>
      </c>
      <c r="D9" s="10" t="s">
        <v>60</v>
      </c>
      <c r="E9" s="9" t="s">
        <v>24</v>
      </c>
      <c r="F9" s="9">
        <v>5</v>
      </c>
      <c r="G9" s="34"/>
      <c r="H9" s="34"/>
      <c r="I9" s="34"/>
    </row>
    <row r="10" spans="1:9" ht="15" customHeight="1">
      <c r="A10" s="35">
        <v>8</v>
      </c>
      <c r="B10" s="9" t="s">
        <v>56</v>
      </c>
      <c r="C10" s="9" t="s">
        <v>61</v>
      </c>
      <c r="D10" s="10" t="s">
        <v>62</v>
      </c>
      <c r="E10" s="9" t="s">
        <v>63</v>
      </c>
      <c r="F10" s="9">
        <v>19</v>
      </c>
      <c r="G10" s="34"/>
      <c r="H10" s="34"/>
      <c r="I10" s="34"/>
    </row>
    <row r="11" spans="1:9" ht="15" customHeight="1">
      <c r="A11" s="35">
        <v>9</v>
      </c>
      <c r="B11" s="9" t="s">
        <v>65</v>
      </c>
      <c r="C11" s="9" t="s">
        <v>66</v>
      </c>
      <c r="D11" s="10" t="s">
        <v>67</v>
      </c>
      <c r="E11" s="9" t="s">
        <v>68</v>
      </c>
      <c r="F11" s="9">
        <v>40</v>
      </c>
      <c r="G11" s="34"/>
      <c r="H11" s="34"/>
      <c r="I11" s="34"/>
    </row>
    <row r="12" spans="1:9" ht="15" customHeight="1">
      <c r="A12" s="35">
        <v>10</v>
      </c>
      <c r="B12" s="9" t="s">
        <v>65</v>
      </c>
      <c r="C12" s="9" t="s">
        <v>69</v>
      </c>
      <c r="D12" s="10" t="s">
        <v>70</v>
      </c>
      <c r="E12" s="9" t="s">
        <v>29</v>
      </c>
      <c r="F12" s="9">
        <v>77</v>
      </c>
      <c r="G12" s="34"/>
      <c r="H12" s="34"/>
      <c r="I12" s="34"/>
    </row>
    <row r="13" spans="1:9">
      <c r="A13" s="35">
        <v>11</v>
      </c>
      <c r="B13" s="9" t="s">
        <v>71</v>
      </c>
      <c r="C13" s="9" t="s">
        <v>72</v>
      </c>
      <c r="D13" s="10" t="s">
        <v>73</v>
      </c>
      <c r="E13" s="9" t="s">
        <v>33</v>
      </c>
      <c r="F13" s="9">
        <v>50</v>
      </c>
      <c r="G13" s="34"/>
      <c r="H13" s="34"/>
      <c r="I13" s="34"/>
    </row>
    <row r="14" spans="1:9" ht="30">
      <c r="A14" s="35">
        <v>12</v>
      </c>
      <c r="B14" s="9" t="s">
        <v>71</v>
      </c>
      <c r="C14" s="9" t="s">
        <v>74</v>
      </c>
      <c r="D14" s="10" t="s">
        <v>75</v>
      </c>
      <c r="E14" s="9" t="s">
        <v>19</v>
      </c>
      <c r="F14" s="9">
        <v>84</v>
      </c>
      <c r="G14" s="34"/>
      <c r="H14" s="34"/>
      <c r="I14" s="34"/>
    </row>
    <row r="15" spans="1:9" ht="15" customHeight="1">
      <c r="A15" s="35">
        <v>13</v>
      </c>
      <c r="B15" s="9" t="s">
        <v>77</v>
      </c>
      <c r="C15" s="9" t="s">
        <v>78</v>
      </c>
      <c r="D15" s="10" t="s">
        <v>79</v>
      </c>
      <c r="E15" s="9" t="s">
        <v>20</v>
      </c>
      <c r="F15" s="9">
        <v>49</v>
      </c>
      <c r="G15" s="34"/>
      <c r="H15" s="34"/>
      <c r="I15" s="34"/>
    </row>
    <row r="16" spans="1:9" ht="15" customHeight="1">
      <c r="A16" s="35">
        <v>14</v>
      </c>
      <c r="B16" s="9" t="s">
        <v>71</v>
      </c>
      <c r="C16" s="9" t="s">
        <v>81</v>
      </c>
      <c r="D16" s="10" t="s">
        <v>82</v>
      </c>
      <c r="E16" s="9" t="s">
        <v>29</v>
      </c>
      <c r="F16" s="9">
        <v>114</v>
      </c>
      <c r="G16" s="34"/>
      <c r="H16" s="34"/>
      <c r="I16" s="34"/>
    </row>
    <row r="17" spans="1:9" ht="15" customHeight="1">
      <c r="A17" s="35">
        <v>15</v>
      </c>
      <c r="B17" s="9" t="s">
        <v>71</v>
      </c>
      <c r="C17" s="9" t="s">
        <v>83</v>
      </c>
      <c r="D17" s="10" t="s">
        <v>84</v>
      </c>
      <c r="E17" s="9" t="s">
        <v>34</v>
      </c>
      <c r="F17" s="9">
        <v>27</v>
      </c>
      <c r="G17" s="34"/>
      <c r="H17" s="34"/>
      <c r="I17" s="34"/>
    </row>
    <row r="18" spans="1:9" ht="15" customHeight="1">
      <c r="A18" s="35">
        <v>16</v>
      </c>
      <c r="B18" s="9" t="s">
        <v>71</v>
      </c>
      <c r="C18" s="9" t="s">
        <v>85</v>
      </c>
      <c r="D18" s="10" t="s">
        <v>86</v>
      </c>
      <c r="E18" s="9" t="s">
        <v>87</v>
      </c>
      <c r="F18" s="9">
        <v>81</v>
      </c>
      <c r="G18" s="34"/>
      <c r="H18" s="34"/>
      <c r="I18" s="34"/>
    </row>
    <row r="19" spans="1:9" ht="15" customHeight="1">
      <c r="A19" s="35">
        <v>17</v>
      </c>
      <c r="B19" s="9" t="s">
        <v>89</v>
      </c>
      <c r="C19" s="9" t="s">
        <v>90</v>
      </c>
      <c r="D19" s="10" t="s">
        <v>91</v>
      </c>
      <c r="E19" s="9" t="s">
        <v>92</v>
      </c>
      <c r="F19" s="9">
        <v>17</v>
      </c>
      <c r="G19" s="34"/>
      <c r="H19" s="34"/>
      <c r="I19" s="34"/>
    </row>
    <row r="20" spans="1:9" ht="15" customHeight="1">
      <c r="A20" s="35">
        <v>18</v>
      </c>
      <c r="B20" s="9" t="s">
        <v>93</v>
      </c>
      <c r="C20" s="9" t="s">
        <v>94</v>
      </c>
      <c r="D20" s="10" t="s">
        <v>95</v>
      </c>
      <c r="E20" s="9" t="s">
        <v>22</v>
      </c>
      <c r="F20" s="9">
        <v>17</v>
      </c>
      <c r="G20" s="34"/>
      <c r="H20" s="34"/>
      <c r="I20" s="34"/>
    </row>
    <row r="21" spans="1:9" ht="15" customHeight="1">
      <c r="A21" s="35">
        <v>19</v>
      </c>
      <c r="B21" s="9" t="s">
        <v>96</v>
      </c>
      <c r="C21" s="9" t="s">
        <v>97</v>
      </c>
      <c r="D21" s="13" t="s">
        <v>98</v>
      </c>
      <c r="E21" s="9" t="s">
        <v>29</v>
      </c>
      <c r="F21" s="9">
        <v>53</v>
      </c>
      <c r="G21" s="34"/>
      <c r="H21" s="34"/>
      <c r="I21" s="34"/>
    </row>
    <row r="22" spans="1:9" ht="15" customHeight="1">
      <c r="A22" s="35">
        <v>20</v>
      </c>
      <c r="B22" s="9" t="s">
        <v>93</v>
      </c>
      <c r="C22" s="9" t="s">
        <v>99</v>
      </c>
      <c r="D22" s="10" t="s">
        <v>100</v>
      </c>
      <c r="E22" s="9" t="s">
        <v>21</v>
      </c>
      <c r="F22" s="9">
        <v>66</v>
      </c>
      <c r="G22" s="34"/>
      <c r="H22" s="34"/>
      <c r="I22" s="34"/>
    </row>
    <row r="23" spans="1:9" ht="15" customHeight="1">
      <c r="A23" s="35">
        <v>21</v>
      </c>
      <c r="B23" s="9" t="s">
        <v>102</v>
      </c>
      <c r="C23" s="9" t="s">
        <v>103</v>
      </c>
      <c r="D23" s="10" t="s">
        <v>104</v>
      </c>
      <c r="E23" s="9" t="s">
        <v>26</v>
      </c>
      <c r="F23" s="9">
        <v>71</v>
      </c>
      <c r="G23" s="34"/>
      <c r="H23" s="34"/>
      <c r="I23" s="34"/>
    </row>
    <row r="24" spans="1:9" ht="15" customHeight="1">
      <c r="A24" s="35">
        <v>22</v>
      </c>
      <c r="B24" s="9" t="s">
        <v>105</v>
      </c>
      <c r="C24" s="9" t="s">
        <v>106</v>
      </c>
      <c r="D24" s="13" t="s">
        <v>132</v>
      </c>
      <c r="E24" s="9" t="s">
        <v>29</v>
      </c>
      <c r="F24" s="9">
        <v>50</v>
      </c>
      <c r="G24" s="34"/>
      <c r="H24" s="34"/>
      <c r="I24" s="34"/>
    </row>
    <row r="25" spans="1:9" ht="15" customHeight="1">
      <c r="A25" s="35">
        <v>23</v>
      </c>
      <c r="B25" s="9" t="s">
        <v>105</v>
      </c>
      <c r="C25" s="9" t="s">
        <v>108</v>
      </c>
      <c r="D25" s="10" t="s">
        <v>109</v>
      </c>
      <c r="E25" s="9" t="s">
        <v>22</v>
      </c>
      <c r="F25" s="9">
        <v>104</v>
      </c>
      <c r="G25" s="34"/>
      <c r="H25" s="34"/>
      <c r="I25" s="34"/>
    </row>
    <row r="26" spans="1:9" ht="15" customHeight="1">
      <c r="A26" s="35">
        <v>24</v>
      </c>
      <c r="B26" s="9" t="s">
        <v>105</v>
      </c>
      <c r="C26" s="9" t="s">
        <v>110</v>
      </c>
      <c r="D26" s="10" t="s">
        <v>111</v>
      </c>
      <c r="E26" s="9" t="s">
        <v>14</v>
      </c>
      <c r="F26" s="9">
        <v>36</v>
      </c>
      <c r="G26" s="34"/>
      <c r="H26" s="34"/>
      <c r="I26" s="34"/>
    </row>
    <row r="27" spans="1:9" ht="15" customHeight="1">
      <c r="A27" s="35">
        <v>25</v>
      </c>
      <c r="B27" s="9" t="s">
        <v>105</v>
      </c>
      <c r="C27" s="9" t="s">
        <v>112</v>
      </c>
      <c r="D27" s="13" t="s">
        <v>113</v>
      </c>
      <c r="E27" s="9" t="s">
        <v>114</v>
      </c>
      <c r="F27" s="9">
        <v>16</v>
      </c>
      <c r="G27" s="34"/>
      <c r="H27" s="34"/>
      <c r="I27" s="34"/>
    </row>
    <row r="28" spans="1:9" ht="15" customHeight="1">
      <c r="A28" s="35">
        <v>26</v>
      </c>
      <c r="B28" s="9" t="s">
        <v>105</v>
      </c>
      <c r="C28" s="9" t="s">
        <v>116</v>
      </c>
      <c r="D28" s="13" t="s">
        <v>134</v>
      </c>
      <c r="E28" s="9" t="s">
        <v>15</v>
      </c>
      <c r="F28" s="9">
        <v>68</v>
      </c>
      <c r="G28" s="34"/>
      <c r="H28" s="34"/>
      <c r="I28" s="34"/>
    </row>
    <row r="29" spans="1:9" ht="15" customHeight="1">
      <c r="A29" s="35">
        <v>27</v>
      </c>
      <c r="B29" s="9" t="s">
        <v>105</v>
      </c>
      <c r="C29" s="9" t="s">
        <v>117</v>
      </c>
      <c r="D29" s="13" t="s">
        <v>133</v>
      </c>
      <c r="E29" s="9" t="s">
        <v>118</v>
      </c>
      <c r="F29" s="9">
        <v>25</v>
      </c>
      <c r="G29" s="34"/>
      <c r="H29" s="34"/>
      <c r="I29" s="34"/>
    </row>
    <row r="30" spans="1:9" ht="15" customHeight="1">
      <c r="A30" s="35">
        <v>28</v>
      </c>
      <c r="B30" s="9" t="s">
        <v>105</v>
      </c>
      <c r="C30" s="9" t="s">
        <v>120</v>
      </c>
      <c r="D30" s="10" t="s">
        <v>121</v>
      </c>
      <c r="E30" s="9" t="s">
        <v>92</v>
      </c>
      <c r="F30" s="9">
        <v>55</v>
      </c>
      <c r="G30" s="34"/>
      <c r="H30" s="34"/>
      <c r="I30" s="34"/>
    </row>
    <row r="31" spans="1:9" ht="15" customHeight="1">
      <c r="A31" s="35">
        <v>29</v>
      </c>
      <c r="B31" s="9" t="s">
        <v>123</v>
      </c>
      <c r="C31" s="9" t="s">
        <v>124</v>
      </c>
      <c r="D31" s="10" t="s">
        <v>125</v>
      </c>
      <c r="E31" s="9" t="s">
        <v>21</v>
      </c>
      <c r="F31" s="9">
        <v>64</v>
      </c>
      <c r="G31" s="34"/>
      <c r="H31" s="34"/>
      <c r="I31" s="34"/>
    </row>
  </sheetData>
  <mergeCells count="1">
    <mergeCell ref="B1:G1"/>
  </mergeCells>
  <pageMargins left="0.15748031496062992" right="0.11811023622047245" top="0.74803149606299213" bottom="0.74803149606299213" header="0.31496062992125984" footer="0.31496062992125984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ARATA</cp:lastModifiedBy>
  <cp:lastPrinted>2024-11-18T11:16:21Z</cp:lastPrinted>
  <dcterms:modified xsi:type="dcterms:W3CDTF">2024-11-18T11:16:58Z</dcterms:modified>
</cp:coreProperties>
</file>