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9" i="1"/>
  <c r="G19"/>
  <c r="L15"/>
  <c r="L4"/>
  <c r="I5" l="1"/>
  <c r="L5" s="1"/>
  <c r="I6"/>
  <c r="L6" s="1"/>
  <c r="I9"/>
  <c r="L9" s="1"/>
  <c r="I7"/>
  <c r="L7" s="1"/>
  <c r="I8"/>
  <c r="L8" s="1"/>
  <c r="I10"/>
  <c r="L10" s="1"/>
  <c r="I11"/>
  <c r="L11" s="1"/>
  <c r="I12"/>
  <c r="L12" s="1"/>
  <c r="I13"/>
  <c r="L13" s="1"/>
  <c r="I14"/>
  <c r="L14" s="1"/>
  <c r="I15"/>
  <c r="I4"/>
  <c r="L16" l="1"/>
</calcChain>
</file>

<file path=xl/sharedStrings.xml><?xml version="1.0" encoding="utf-8"?>
<sst xmlns="http://schemas.openxmlformats.org/spreadsheetml/2006/main" count="78" uniqueCount="57">
  <si>
    <t>INVOICE
PRAGATI LOGISTICS,SAMANTA SAHI KHUNTIA LANE,8984191006
GST No:21AGHPB9356M1Z9</t>
  </si>
  <si>
    <t>01/3/2025</t>
  </si>
  <si>
    <t>272/271</t>
  </si>
  <si>
    <t>08/3/2025</t>
  </si>
  <si>
    <t>05398/05399</t>
  </si>
  <si>
    <t>20/3/2025</t>
  </si>
  <si>
    <t>5568</t>
  </si>
  <si>
    <t>13/3/2025</t>
  </si>
  <si>
    <t>5402</t>
  </si>
  <si>
    <t>17/3/2025</t>
  </si>
  <si>
    <t>5467</t>
  </si>
  <si>
    <t>22/3/2025</t>
  </si>
  <si>
    <t>5606</t>
  </si>
  <si>
    <t>5128</t>
  </si>
  <si>
    <t>27/3/2025</t>
  </si>
  <si>
    <t>5652</t>
  </si>
  <si>
    <t>5660</t>
  </si>
  <si>
    <t>31/3/2025</t>
  </si>
  <si>
    <t>5732</t>
  </si>
  <si>
    <t>5752/53</t>
  </si>
  <si>
    <t>Thanking you for your business.
PRAGATI LOGISTICS</t>
  </si>
  <si>
    <t xml:space="preserve">SHEENLAC PAINTS LIMITED
Address:Near Khaira Bridge Patra Complex  Emmam Nagar Jagatpur CUTTACK ODISHA,6370938019
GST No:21AASCS5073J1Z0
</t>
  </si>
  <si>
    <t>SL</t>
  </si>
  <si>
    <t>DATE</t>
  </si>
  <si>
    <t>LR NO</t>
  </si>
  <si>
    <t>FROM</t>
  </si>
  <si>
    <t>INV NO</t>
  </si>
  <si>
    <t>CASE</t>
  </si>
  <si>
    <t>WEIGHT</t>
  </si>
  <si>
    <t>RATE</t>
  </si>
  <si>
    <t>DD.CH</t>
  </si>
  <si>
    <t>LR CH.</t>
  </si>
  <si>
    <t>AMOUNT</t>
  </si>
  <si>
    <t>TO</t>
  </si>
  <si>
    <t>ANGUL</t>
  </si>
  <si>
    <t>KEONJHAR</t>
  </si>
  <si>
    <t>TIRTOL</t>
  </si>
  <si>
    <t>DHENKANAL</t>
  </si>
  <si>
    <t>BEGUNIA</t>
  </si>
  <si>
    <t>TALCHER</t>
  </si>
  <si>
    <t>JA/27091</t>
  </si>
  <si>
    <t>JA/27397</t>
  </si>
  <si>
    <t>JA/27436</t>
  </si>
  <si>
    <t>JA/28232</t>
  </si>
  <si>
    <t>JA/27800</t>
  </si>
  <si>
    <t>JA/27898</t>
  </si>
  <si>
    <t>JA/28307</t>
  </si>
  <si>
    <t>JA/28362</t>
  </si>
  <si>
    <t>JA/28682</t>
  </si>
  <si>
    <t>JA/28689</t>
  </si>
  <si>
    <t>JA/29074</t>
  </si>
  <si>
    <t>JA/29100</t>
  </si>
  <si>
    <t>Kindly, verify &amp; confirm within 7 days, else GST will be filed by 20th APR, 2025. 
GST to be paid by Consignor under Reverse Charge Mechanism(RCM) as per GST.</t>
  </si>
  <si>
    <t>CTC</t>
  </si>
  <si>
    <t>(RUPEES THIRTY FOUR THOUSAND EIGHT HUNDRED SIXTY EIGHT ONLY)</t>
  </si>
  <si>
    <t xml:space="preserve">Bill Date:31/03/2025
Bill NO  : 39089
Total Amount:34868.00
</t>
  </si>
  <si>
    <t>5337/5338/ 5341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</si>
</sst>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504825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3719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</row>
        <row r="5">
          <cell r="C5" t="str">
            <v>AGARPADA</v>
          </cell>
          <cell r="D5">
            <v>1.98</v>
          </cell>
          <cell r="E5">
            <v>2.98</v>
          </cell>
        </row>
        <row r="6">
          <cell r="C6" t="str">
            <v>ANANDAPUR</v>
          </cell>
          <cell r="D6">
            <v>2.42</v>
          </cell>
          <cell r="E6">
            <v>3.42</v>
          </cell>
        </row>
        <row r="7">
          <cell r="C7" t="str">
            <v>ANGUL</v>
          </cell>
          <cell r="D7">
            <v>1.84</v>
          </cell>
          <cell r="E7">
            <v>2.84</v>
          </cell>
        </row>
        <row r="8">
          <cell r="C8" t="str">
            <v>ATHAGARH</v>
          </cell>
          <cell r="D8">
            <v>1.84</v>
          </cell>
          <cell r="E8">
            <v>2.84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</row>
        <row r="12">
          <cell r="C12" t="str">
            <v>AUL</v>
          </cell>
          <cell r="D12">
            <v>2.66</v>
          </cell>
          <cell r="E12">
            <v>3.66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</row>
        <row r="18">
          <cell r="C18" t="str">
            <v>BALANGA</v>
          </cell>
          <cell r="D18">
            <v>2.42</v>
          </cell>
          <cell r="E18">
            <v>3.42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</row>
        <row r="26">
          <cell r="C26" t="str">
            <v>BANKI</v>
          </cell>
          <cell r="D26">
            <v>2</v>
          </cell>
          <cell r="E26">
            <v>3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</row>
        <row r="28">
          <cell r="C28" t="str">
            <v>BARAMBA</v>
          </cell>
          <cell r="D28">
            <v>1.88</v>
          </cell>
          <cell r="E28">
            <v>2.88</v>
          </cell>
        </row>
        <row r="29">
          <cell r="C29" t="str">
            <v>BARBIL</v>
          </cell>
          <cell r="D29">
            <v>3.99</v>
          </cell>
          <cell r="E29">
            <v>4.99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</row>
        <row r="32">
          <cell r="C32" t="str">
            <v>BEGUNIA</v>
          </cell>
          <cell r="D32">
            <v>1.84</v>
          </cell>
          <cell r="E32">
            <v>2.84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</row>
        <row r="34">
          <cell r="C34" t="str">
            <v>BETADA</v>
          </cell>
          <cell r="D34">
            <v>1.84</v>
          </cell>
          <cell r="E34">
            <v>2.84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</row>
        <row r="36">
          <cell r="C36" t="str">
            <v>BHADRAK</v>
          </cell>
          <cell r="D36">
            <v>1.84</v>
          </cell>
          <cell r="E36">
            <v>2.84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</row>
        <row r="38">
          <cell r="C38" t="str">
            <v>BHUSANDPUR</v>
          </cell>
          <cell r="D38">
            <v>2</v>
          </cell>
          <cell r="E38">
            <v>3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</row>
        <row r="40">
          <cell r="C40" t="str">
            <v>BILAHAT</v>
          </cell>
          <cell r="D40">
            <v>2.66</v>
          </cell>
          <cell r="E40">
            <v>3.66</v>
          </cell>
        </row>
        <row r="41">
          <cell r="C41" t="str">
            <v>BOINDA</v>
          </cell>
          <cell r="D41">
            <v>2.93</v>
          </cell>
          <cell r="E41">
            <v>3.93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</row>
        <row r="48">
          <cell r="C48" t="str">
            <v>CHANDOL</v>
          </cell>
          <cell r="D48">
            <v>1.84</v>
          </cell>
          <cell r="E48">
            <v>2.84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</row>
        <row r="52">
          <cell r="C52" t="str">
            <v>CHHATIA</v>
          </cell>
          <cell r="D52">
            <v>1.84</v>
          </cell>
          <cell r="E52">
            <v>2.84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</row>
        <row r="54">
          <cell r="C54" t="str">
            <v>CUTTACK</v>
          </cell>
          <cell r="D54">
            <v>1.84</v>
          </cell>
          <cell r="E54">
            <v>2.84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</row>
        <row r="56">
          <cell r="C56" t="str">
            <v>DEHURDA</v>
          </cell>
          <cell r="D56">
            <v>1.84</v>
          </cell>
          <cell r="E56">
            <v>2.84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</row>
        <row r="58">
          <cell r="C58" t="str">
            <v>DHAMARA</v>
          </cell>
          <cell r="D58">
            <v>1.84</v>
          </cell>
          <cell r="E58">
            <v>2.84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</row>
        <row r="62">
          <cell r="C62" t="str">
            <v>DUNGURA</v>
          </cell>
          <cell r="D62">
            <v>2</v>
          </cell>
          <cell r="E62">
            <v>3</v>
          </cell>
        </row>
        <row r="63">
          <cell r="C63" t="str">
            <v>ERAKANA</v>
          </cell>
          <cell r="D63">
            <v>1.84</v>
          </cell>
          <cell r="E63">
            <v>2.84</v>
          </cell>
        </row>
        <row r="64">
          <cell r="C64" t="str">
            <v>ERSAMA</v>
          </cell>
          <cell r="D64">
            <v>1.84</v>
          </cell>
          <cell r="E64">
            <v>2.84</v>
          </cell>
        </row>
        <row r="65">
          <cell r="C65" t="str">
            <v>GANIA</v>
          </cell>
          <cell r="D65">
            <v>2.42</v>
          </cell>
          <cell r="E65">
            <v>3.42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</row>
        <row r="68">
          <cell r="C68" t="str">
            <v>GOP</v>
          </cell>
          <cell r="D68">
            <v>2.46</v>
          </cell>
          <cell r="E68">
            <v>3.46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</row>
        <row r="71">
          <cell r="C71" t="str">
            <v>GUNUPUR</v>
          </cell>
          <cell r="D71">
            <v>4.24</v>
          </cell>
          <cell r="E71">
            <v>5.24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</row>
        <row r="74">
          <cell r="C74" t="str">
            <v>HIRAPUR</v>
          </cell>
          <cell r="D74">
            <v>1.21</v>
          </cell>
          <cell r="E74">
            <v>2.21</v>
          </cell>
        </row>
        <row r="75">
          <cell r="C75" t="str">
            <v>ITAMATI</v>
          </cell>
          <cell r="D75">
            <v>1.84</v>
          </cell>
          <cell r="E75">
            <v>2.84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</row>
        <row r="81">
          <cell r="C81" t="str">
            <v>JARKA</v>
          </cell>
          <cell r="D81">
            <v>1.84</v>
          </cell>
          <cell r="E81">
            <v>2.84</v>
          </cell>
        </row>
        <row r="82">
          <cell r="C82" t="str">
            <v>JATNI</v>
          </cell>
          <cell r="D82">
            <v>1.84</v>
          </cell>
          <cell r="E82">
            <v>2.84</v>
          </cell>
        </row>
        <row r="83">
          <cell r="C83" t="str">
            <v>JEYPORE</v>
          </cell>
          <cell r="D83">
            <v>3.63</v>
          </cell>
          <cell r="E83">
            <v>4.63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</row>
        <row r="85">
          <cell r="C85" t="str">
            <v>JODA</v>
          </cell>
          <cell r="D85">
            <v>2.78</v>
          </cell>
          <cell r="E85">
            <v>3.78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</row>
        <row r="87">
          <cell r="C87" t="str">
            <v>KAMARDA</v>
          </cell>
          <cell r="D87">
            <v>3.33</v>
          </cell>
          <cell r="E87">
            <v>4.33</v>
          </cell>
        </row>
        <row r="88">
          <cell r="C88" t="str">
            <v>KANPUR</v>
          </cell>
          <cell r="D88">
            <v>1.84</v>
          </cell>
          <cell r="E88">
            <v>2.84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</row>
        <row r="92">
          <cell r="C92" t="str">
            <v>KARANJIA</v>
          </cell>
          <cell r="D92">
            <v>2.4</v>
          </cell>
          <cell r="E92">
            <v>3.4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</row>
        <row r="98">
          <cell r="C98" t="str">
            <v>KHAIRA</v>
          </cell>
          <cell r="D98">
            <v>1.84</v>
          </cell>
          <cell r="E98">
            <v>2.84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</row>
        <row r="102">
          <cell r="C102" t="str">
            <v>KHURDA</v>
          </cell>
          <cell r="D102">
            <v>2</v>
          </cell>
          <cell r="E102">
            <v>3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</row>
        <row r="133">
          <cell r="C133" t="str">
            <v>PAGA</v>
          </cell>
          <cell r="D133">
            <v>1.6</v>
          </cell>
          <cell r="E133">
            <v>2.6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V16" sqref="V16"/>
    </sheetView>
  </sheetViews>
  <sheetFormatPr defaultRowHeight="15"/>
  <cols>
    <col min="1" max="1" width="3.7109375" style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2" style="1" bestFit="1" customWidth="1"/>
    <col min="6" max="6" width="11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13" t="s">
        <v>0</v>
      </c>
      <c r="J1" s="13"/>
      <c r="K1" s="13"/>
      <c r="L1" s="13"/>
    </row>
    <row r="2" spans="1:12" ht="78" customHeight="1">
      <c r="A2" s="14" t="s">
        <v>21</v>
      </c>
      <c r="B2" s="15"/>
      <c r="C2" s="15"/>
      <c r="D2" s="15"/>
      <c r="E2" s="15"/>
      <c r="F2" s="15"/>
      <c r="G2" s="15"/>
      <c r="H2" s="16"/>
      <c r="I2" s="13" t="s">
        <v>55</v>
      </c>
      <c r="J2" s="13"/>
      <c r="K2" s="13"/>
      <c r="L2" s="13"/>
    </row>
    <row r="3" spans="1:12" s="3" customFormat="1">
      <c r="A3" s="7" t="s">
        <v>22</v>
      </c>
      <c r="B3" s="7" t="s">
        <v>23</v>
      </c>
      <c r="C3" s="7" t="s">
        <v>24</v>
      </c>
      <c r="D3" s="7" t="s">
        <v>25</v>
      </c>
      <c r="E3" s="7" t="s">
        <v>33</v>
      </c>
      <c r="F3" s="7" t="s">
        <v>26</v>
      </c>
      <c r="G3" s="7" t="s">
        <v>27</v>
      </c>
      <c r="H3" s="7" t="s">
        <v>28</v>
      </c>
      <c r="I3" s="8" t="s">
        <v>29</v>
      </c>
      <c r="J3" s="8" t="s">
        <v>30</v>
      </c>
      <c r="K3" s="8" t="s">
        <v>31</v>
      </c>
      <c r="L3" s="8" t="s">
        <v>32</v>
      </c>
    </row>
    <row r="4" spans="1:12">
      <c r="A4" s="28">
        <v>1</v>
      </c>
      <c r="B4" s="4" t="s">
        <v>1</v>
      </c>
      <c r="C4" s="4" t="s">
        <v>40</v>
      </c>
      <c r="D4" s="9" t="s">
        <v>53</v>
      </c>
      <c r="E4" s="4" t="s">
        <v>34</v>
      </c>
      <c r="F4" s="4" t="s">
        <v>2</v>
      </c>
      <c r="G4" s="4">
        <v>233</v>
      </c>
      <c r="H4" s="4">
        <v>2363</v>
      </c>
      <c r="I4" s="5">
        <f>VLOOKUP(E4,'[1]SPINAX CHEM'!$C$4:$E$167,3,FALSE)</f>
        <v>2.84</v>
      </c>
      <c r="J4" s="5">
        <v>0</v>
      </c>
      <c r="K4" s="5">
        <v>20</v>
      </c>
      <c r="L4" s="5">
        <f>H4*I4+J4+K4</f>
        <v>6730.92</v>
      </c>
    </row>
    <row r="5" spans="1:12">
      <c r="A5" s="28">
        <v>2</v>
      </c>
      <c r="B5" s="4" t="s">
        <v>3</v>
      </c>
      <c r="C5" s="4" t="s">
        <v>41</v>
      </c>
      <c r="D5" s="9" t="s">
        <v>53</v>
      </c>
      <c r="E5" s="4" t="s">
        <v>34</v>
      </c>
      <c r="F5" s="4" t="s">
        <v>4</v>
      </c>
      <c r="G5" s="4">
        <v>125</v>
      </c>
      <c r="H5" s="4">
        <v>1291</v>
      </c>
      <c r="I5" s="5">
        <f>VLOOKUP(E5,'[1]SPINAX CHEM'!$C$4:$E$167,3,FALSE)</f>
        <v>2.84</v>
      </c>
      <c r="J5" s="5">
        <v>0</v>
      </c>
      <c r="K5" s="5">
        <v>20</v>
      </c>
      <c r="L5" s="5">
        <f t="shared" ref="L5:L14" si="0">H5*I5+J5+K5</f>
        <v>3686.4399999999996</v>
      </c>
    </row>
    <row r="6" spans="1:12" s="27" customFormat="1" ht="30">
      <c r="A6" s="29">
        <v>3</v>
      </c>
      <c r="B6" s="24" t="s">
        <v>3</v>
      </c>
      <c r="C6" s="24" t="s">
        <v>42</v>
      </c>
      <c r="D6" s="25" t="s">
        <v>53</v>
      </c>
      <c r="E6" s="24" t="s">
        <v>35</v>
      </c>
      <c r="F6" s="25" t="s">
        <v>56</v>
      </c>
      <c r="G6" s="24">
        <v>150</v>
      </c>
      <c r="H6" s="24">
        <v>1087</v>
      </c>
      <c r="I6" s="26">
        <f>VLOOKUP(E6,'[1]SPINAX CHEM'!$C$4:$E$167,3,FALSE)</f>
        <v>2.84</v>
      </c>
      <c r="J6" s="26">
        <v>0</v>
      </c>
      <c r="K6" s="26">
        <v>20</v>
      </c>
      <c r="L6" s="26">
        <f t="shared" si="0"/>
        <v>3107.08</v>
      </c>
    </row>
    <row r="7" spans="1:12">
      <c r="A7" s="28">
        <v>4</v>
      </c>
      <c r="B7" s="4" t="s">
        <v>7</v>
      </c>
      <c r="C7" s="4" t="s">
        <v>44</v>
      </c>
      <c r="D7" s="9" t="s">
        <v>53</v>
      </c>
      <c r="E7" s="4" t="s">
        <v>34</v>
      </c>
      <c r="F7" s="4" t="s">
        <v>8</v>
      </c>
      <c r="G7" s="4">
        <v>16</v>
      </c>
      <c r="H7" s="4">
        <v>279</v>
      </c>
      <c r="I7" s="5">
        <f>VLOOKUP(E7,'[1]SPINAX CHEM'!$C$4:$E$167,3,FALSE)</f>
        <v>2.84</v>
      </c>
      <c r="J7" s="5">
        <v>0</v>
      </c>
      <c r="K7" s="5">
        <v>20</v>
      </c>
      <c r="L7" s="5">
        <f t="shared" si="0"/>
        <v>812.36</v>
      </c>
    </row>
    <row r="8" spans="1:12">
      <c r="A8" s="28">
        <v>5</v>
      </c>
      <c r="B8" s="4" t="s">
        <v>9</v>
      </c>
      <c r="C8" s="4" t="s">
        <v>45</v>
      </c>
      <c r="D8" s="9" t="s">
        <v>53</v>
      </c>
      <c r="E8" s="4" t="s">
        <v>35</v>
      </c>
      <c r="F8" s="4" t="s">
        <v>10</v>
      </c>
      <c r="G8" s="4">
        <v>12</v>
      </c>
      <c r="H8" s="4">
        <v>683</v>
      </c>
      <c r="I8" s="5">
        <f>VLOOKUP(E8,'[1]SPINAX CHEM'!$C$4:$E$167,3,FALSE)</f>
        <v>2.84</v>
      </c>
      <c r="J8" s="5">
        <v>0</v>
      </c>
      <c r="K8" s="5">
        <v>20</v>
      </c>
      <c r="L8" s="5">
        <f t="shared" si="0"/>
        <v>1959.7199999999998</v>
      </c>
    </row>
    <row r="9" spans="1:12">
      <c r="A9" s="28">
        <v>6</v>
      </c>
      <c r="B9" s="4" t="s">
        <v>5</v>
      </c>
      <c r="C9" s="4" t="s">
        <v>43</v>
      </c>
      <c r="D9" s="9" t="s">
        <v>53</v>
      </c>
      <c r="E9" s="4" t="s">
        <v>36</v>
      </c>
      <c r="F9" s="4" t="s">
        <v>6</v>
      </c>
      <c r="G9" s="4">
        <v>10</v>
      </c>
      <c r="H9" s="4">
        <v>180</v>
      </c>
      <c r="I9" s="5">
        <f>VLOOKUP(E9,'[1]SPINAX CHEM'!$C$4:$E$167,3,FALSE)</f>
        <v>2.84</v>
      </c>
      <c r="J9" s="5">
        <v>0</v>
      </c>
      <c r="K9" s="5">
        <v>20</v>
      </c>
      <c r="L9" s="5">
        <f t="shared" si="0"/>
        <v>531.20000000000005</v>
      </c>
    </row>
    <row r="10" spans="1:12">
      <c r="A10" s="28">
        <v>7</v>
      </c>
      <c r="B10" s="4" t="s">
        <v>11</v>
      </c>
      <c r="C10" s="4" t="s">
        <v>46</v>
      </c>
      <c r="D10" s="9" t="s">
        <v>53</v>
      </c>
      <c r="E10" s="4" t="s">
        <v>37</v>
      </c>
      <c r="F10" s="4" t="s">
        <v>12</v>
      </c>
      <c r="G10" s="4">
        <v>113</v>
      </c>
      <c r="H10" s="4">
        <v>1091</v>
      </c>
      <c r="I10" s="5">
        <f>VLOOKUP(E10,'[1]SPINAX CHEM'!$C$4:$E$167,3,FALSE)</f>
        <v>2.84</v>
      </c>
      <c r="J10" s="5">
        <v>0</v>
      </c>
      <c r="K10" s="5">
        <v>20</v>
      </c>
      <c r="L10" s="5">
        <f t="shared" si="0"/>
        <v>3118.44</v>
      </c>
    </row>
    <row r="11" spans="1:12">
      <c r="A11" s="28">
        <v>8</v>
      </c>
      <c r="B11" s="4" t="s">
        <v>11</v>
      </c>
      <c r="C11" s="4" t="s">
        <v>47</v>
      </c>
      <c r="D11" s="9" t="s">
        <v>53</v>
      </c>
      <c r="E11" s="4" t="s">
        <v>38</v>
      </c>
      <c r="F11" s="4" t="s">
        <v>13</v>
      </c>
      <c r="G11" s="4">
        <v>5</v>
      </c>
      <c r="H11" s="4">
        <v>27</v>
      </c>
      <c r="I11" s="5">
        <f>VLOOKUP(E11,'[1]SPINAX CHEM'!$C$4:$E$167,3,FALSE)</f>
        <v>2.84</v>
      </c>
      <c r="J11" s="5">
        <v>0</v>
      </c>
      <c r="K11" s="5">
        <v>20</v>
      </c>
      <c r="L11" s="5">
        <f>50*I11+J11+K11</f>
        <v>162</v>
      </c>
    </row>
    <row r="12" spans="1:12">
      <c r="A12" s="28">
        <v>9</v>
      </c>
      <c r="B12" s="4" t="s">
        <v>14</v>
      </c>
      <c r="C12" s="4" t="s">
        <v>48</v>
      </c>
      <c r="D12" s="9" t="s">
        <v>53</v>
      </c>
      <c r="E12" s="4" t="s">
        <v>39</v>
      </c>
      <c r="F12" s="4" t="s">
        <v>15</v>
      </c>
      <c r="G12" s="4">
        <v>156</v>
      </c>
      <c r="H12" s="4">
        <v>1673</v>
      </c>
      <c r="I12" s="5">
        <f>VLOOKUP(E12,'[1]SPINAX CHEM'!$C$4:$E$167,3,FALSE)</f>
        <v>2.84</v>
      </c>
      <c r="J12" s="5">
        <v>0</v>
      </c>
      <c r="K12" s="5">
        <v>20</v>
      </c>
      <c r="L12" s="5">
        <f t="shared" si="0"/>
        <v>4771.32</v>
      </c>
    </row>
    <row r="13" spans="1:12">
      <c r="A13" s="28">
        <v>10</v>
      </c>
      <c r="B13" s="4" t="s">
        <v>14</v>
      </c>
      <c r="C13" s="4" t="s">
        <v>49</v>
      </c>
      <c r="D13" s="9" t="s">
        <v>53</v>
      </c>
      <c r="E13" s="4" t="s">
        <v>39</v>
      </c>
      <c r="F13" s="4" t="s">
        <v>16</v>
      </c>
      <c r="G13" s="4">
        <v>33</v>
      </c>
      <c r="H13" s="4">
        <v>241</v>
      </c>
      <c r="I13" s="5">
        <f>VLOOKUP(E13,'[1]SPINAX CHEM'!$C$4:$E$167,3,FALSE)</f>
        <v>2.84</v>
      </c>
      <c r="J13" s="5">
        <v>0</v>
      </c>
      <c r="K13" s="5">
        <v>20</v>
      </c>
      <c r="L13" s="5">
        <f t="shared" si="0"/>
        <v>704.43999999999994</v>
      </c>
    </row>
    <row r="14" spans="1:12">
      <c r="A14" s="28">
        <v>11</v>
      </c>
      <c r="B14" s="4" t="s">
        <v>17</v>
      </c>
      <c r="C14" s="4" t="s">
        <v>50</v>
      </c>
      <c r="D14" s="9" t="s">
        <v>53</v>
      </c>
      <c r="E14" s="4" t="s">
        <v>35</v>
      </c>
      <c r="F14" s="4" t="s">
        <v>18</v>
      </c>
      <c r="G14" s="4">
        <v>217</v>
      </c>
      <c r="H14" s="4">
        <v>2213</v>
      </c>
      <c r="I14" s="5">
        <f>VLOOKUP(E14,'[1]SPINAX CHEM'!$C$4:$E$167,3,FALSE)</f>
        <v>2.84</v>
      </c>
      <c r="J14" s="5">
        <v>0</v>
      </c>
      <c r="K14" s="5">
        <v>20</v>
      </c>
      <c r="L14" s="5">
        <f t="shared" si="0"/>
        <v>6304.92</v>
      </c>
    </row>
    <row r="15" spans="1:12">
      <c r="A15" s="28">
        <v>12</v>
      </c>
      <c r="B15" s="4" t="s">
        <v>17</v>
      </c>
      <c r="C15" s="4" t="s">
        <v>51</v>
      </c>
      <c r="D15" s="9" t="s">
        <v>53</v>
      </c>
      <c r="E15" s="4" t="s">
        <v>34</v>
      </c>
      <c r="F15" s="4" t="s">
        <v>19</v>
      </c>
      <c r="G15" s="4">
        <v>94</v>
      </c>
      <c r="H15" s="4">
        <v>1042</v>
      </c>
      <c r="I15" s="5">
        <f>VLOOKUP(E15,'[1]SPINAX CHEM'!$C$4:$E$167,3,FALSE)</f>
        <v>2.84</v>
      </c>
      <c r="J15" s="5">
        <v>0</v>
      </c>
      <c r="K15" s="5">
        <v>20</v>
      </c>
      <c r="L15" s="5">
        <f>H15*I15+J15+K15</f>
        <v>2979.2799999999997</v>
      </c>
    </row>
    <row r="16" spans="1:12" s="3" customFormat="1">
      <c r="A16" s="20" t="s">
        <v>54</v>
      </c>
      <c r="B16" s="21"/>
      <c r="C16" s="21"/>
      <c r="D16" s="21"/>
      <c r="E16" s="21"/>
      <c r="F16" s="21"/>
      <c r="G16" s="21"/>
      <c r="H16" s="21"/>
      <c r="I16" s="22"/>
      <c r="J16" s="22"/>
      <c r="K16" s="23"/>
      <c r="L16" s="6">
        <f>ROUND(SUM(L4:L15),0)</f>
        <v>34868</v>
      </c>
    </row>
    <row r="17" spans="1:12" s="3" customFormat="1" ht="30" customHeight="1">
      <c r="A17" s="11" t="s">
        <v>52</v>
      </c>
      <c r="B17" s="11"/>
      <c r="C17" s="11"/>
      <c r="D17" s="11"/>
      <c r="E17" s="11"/>
      <c r="F17" s="11"/>
      <c r="G17" s="11"/>
      <c r="H17" s="11"/>
      <c r="I17" s="12"/>
      <c r="J17" s="12"/>
      <c r="K17" s="12"/>
      <c r="L17" s="12"/>
    </row>
    <row r="18" spans="1:12" s="3" customFormat="1" ht="30" customHeight="1">
      <c r="A18" s="11" t="s">
        <v>20</v>
      </c>
      <c r="B18" s="11"/>
      <c r="C18" s="11"/>
      <c r="D18" s="11"/>
      <c r="E18" s="11"/>
      <c r="F18" s="11"/>
      <c r="G18" s="11"/>
      <c r="H18" s="11"/>
      <c r="I18" s="12"/>
      <c r="J18" s="12"/>
      <c r="K18" s="12"/>
      <c r="L18" s="12"/>
    </row>
    <row r="19" spans="1:12">
      <c r="G19" s="10">
        <f>SUM(G4:G15)</f>
        <v>1164</v>
      </c>
      <c r="H19" s="10">
        <f>SUM(H4:H15)</f>
        <v>12170</v>
      </c>
    </row>
  </sheetData>
  <sortState ref="B4:L15">
    <sortCondition ref="B4:B15"/>
  </sortState>
  <mergeCells count="7">
    <mergeCell ref="A18:L18"/>
    <mergeCell ref="I2:L2"/>
    <mergeCell ref="I1:L1"/>
    <mergeCell ref="A2:H2"/>
    <mergeCell ref="A1:H1"/>
    <mergeCell ref="A16:K16"/>
    <mergeCell ref="A17:L17"/>
  </mergeCells>
  <conditionalFormatting sqref="C3:C1048576">
    <cfRule type="duplicateValues" dxfId="0" priority="1"/>
  </conditionalFormatting>
  <pageMargins left="0.34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2025-04-16T13:03:24Z</cp:lastPrinted>
  <dcterms:created xsi:type="dcterms:W3CDTF">2025-04-07T06:59:55Z</dcterms:created>
  <dcterms:modified xsi:type="dcterms:W3CDTF">2025-04-16T13:03:37Z</dcterms:modified>
</cp:coreProperties>
</file>