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Invoice!$A$3:$P$19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17" i="1" l="1"/>
  <c r="K15" i="1"/>
  <c r="J15" i="1"/>
  <c r="H15" i="1"/>
  <c r="I15" i="1" s="1"/>
  <c r="K14" i="1"/>
  <c r="J14" i="1"/>
  <c r="H14" i="1"/>
  <c r="I14" i="1" s="1"/>
  <c r="K13" i="1"/>
  <c r="J13" i="1"/>
  <c r="H13" i="1"/>
  <c r="I13" i="1" s="1"/>
  <c r="K12" i="1"/>
  <c r="J12" i="1"/>
  <c r="H12" i="1"/>
  <c r="I12" i="1" s="1"/>
  <c r="K11" i="1"/>
  <c r="J11" i="1"/>
  <c r="H11" i="1"/>
  <c r="I11" i="1" s="1"/>
  <c r="K10" i="1"/>
  <c r="J10" i="1"/>
  <c r="H10" i="1"/>
  <c r="I10" i="1" s="1"/>
  <c r="K9" i="1"/>
  <c r="J9" i="1"/>
  <c r="H9" i="1"/>
  <c r="I9" i="1" s="1"/>
  <c r="K8" i="1"/>
  <c r="J8" i="1"/>
  <c r="H8" i="1"/>
  <c r="I8" i="1" s="1"/>
  <c r="K7" i="1"/>
  <c r="J7" i="1"/>
  <c r="H7" i="1"/>
  <c r="I7" i="1" s="1"/>
  <c r="K6" i="1"/>
  <c r="J6" i="1"/>
  <c r="H6" i="1"/>
  <c r="I6" i="1" s="1"/>
  <c r="K5" i="1"/>
  <c r="J5" i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K4" i="1"/>
  <c r="J4" i="1"/>
  <c r="H4" i="1"/>
  <c r="I4" i="1" s="1"/>
  <c r="M15" i="1" l="1"/>
  <c r="M4" i="1"/>
  <c r="M5" i="1"/>
  <c r="M6" i="1"/>
  <c r="M7" i="1"/>
  <c r="M8" i="1"/>
  <c r="M9" i="1"/>
  <c r="M10" i="1"/>
  <c r="M11" i="1"/>
  <c r="M12" i="1"/>
  <c r="M13" i="1"/>
  <c r="M14" i="1"/>
  <c r="M16" i="1" l="1"/>
</calcChain>
</file>

<file path=xl/sharedStrings.xml><?xml version="1.0" encoding="utf-8"?>
<sst xmlns="http://schemas.openxmlformats.org/spreadsheetml/2006/main" count="100" uniqueCount="65">
  <si>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</si>
  <si>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</si>
  <si>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</si>
  <si>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</si>
  <si>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</si>
  <si>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</si>
  <si>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</si>
  <si>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</si>
  <si>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</si>
  <si>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</si>
  <si>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</si>
  <si>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</si>
  <si>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</si>
  <si>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</si>
  <si>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</si>
  <si>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</si>
  <si>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</si>
  <si>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</si>
  <si>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</si>
  <si>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Thanking you for your business.
PRAGATI LOGISTICS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</si>
  <si>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</si>
  <si>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</si>
  <si>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</si>
  <si>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</si>
  <si>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</si>
  <si>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</si>
  <si>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</si>
  <si>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</si>
  <si>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</si>
  <si>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02/5/2025</t>
  </si>
  <si>
    <t>SH/30</t>
  </si>
  <si>
    <t>136</t>
  </si>
  <si>
    <t>07/5/2025</t>
  </si>
  <si>
    <t>SH/31</t>
  </si>
  <si>
    <t>145</t>
  </si>
  <si>
    <t>SH/32</t>
  </si>
  <si>
    <t>146</t>
  </si>
  <si>
    <t>SH/33</t>
  </si>
  <si>
    <t>148</t>
  </si>
  <si>
    <t>08/5/2025</t>
  </si>
  <si>
    <t>SH/34</t>
  </si>
  <si>
    <t>152</t>
  </si>
  <si>
    <t>13/5/2025</t>
  </si>
  <si>
    <t>SH/35</t>
  </si>
  <si>
    <t>167</t>
  </si>
  <si>
    <t>BANKI</t>
  </si>
  <si>
    <t>21/5/2025</t>
  </si>
  <si>
    <t>SH/36</t>
  </si>
  <si>
    <t>193</t>
  </si>
  <si>
    <t>22/5/2025</t>
  </si>
  <si>
    <t>SH/37</t>
  </si>
  <si>
    <t>202</t>
  </si>
  <si>
    <t>27/5/2025</t>
  </si>
  <si>
    <t>SH/38</t>
  </si>
  <si>
    <t>225</t>
  </si>
  <si>
    <t>SH/39</t>
  </si>
  <si>
    <t>226</t>
  </si>
  <si>
    <t>NAYAGARH</t>
  </si>
  <si>
    <t>28/5/2025</t>
  </si>
  <si>
    <t>SH/40</t>
  </si>
  <si>
    <t>229</t>
  </si>
  <si>
    <t>SH/41</t>
  </si>
  <si>
    <t>232</t>
  </si>
  <si>
    <t>(RUPEES ONE LAKH TWENTY FOUR THOUSAND TEN ONLY)</t>
  </si>
  <si>
    <t>MONTH : MAY, 2025
Bill No. : 6984
Bill Date : 19/06/2025
Total Amount: 124010.00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</si>
</sst>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2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952500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476625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  <cell r="D5">
            <v>0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  <cell r="D20">
            <v>0</v>
          </cell>
        </row>
        <row r="21">
          <cell r="C21" t="str">
            <v>PALLAHARA</v>
          </cell>
          <cell r="D21">
            <v>0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  <cell r="D34">
            <v>0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  <cell r="D39">
            <v>0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  <cell r="D52">
            <v>0</v>
          </cell>
        </row>
        <row r="53">
          <cell r="C53" t="str">
            <v>NABARANGPUR</v>
          </cell>
          <cell r="D53">
            <v>0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>
            <v>0</v>
          </cell>
          <cell r="D8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U12" sqref="U12:U13"/>
    </sheetView>
  </sheetViews>
  <sheetFormatPr defaultColWidth="10.140625" defaultRowHeight="15"/>
  <cols>
    <col min="1" max="1" width="4" style="1" bestFit="1" customWidth="1"/>
    <col min="2" max="2" width="10.140625" style="1" customWidth="1"/>
    <col min="3" max="3" width="8.42578125" style="1" customWidth="1"/>
    <col min="4" max="4" width="8.7109375" style="1" customWidth="1"/>
    <col min="5" max="5" width="6.5703125" style="1" customWidth="1"/>
    <col min="6" max="6" width="17.85546875" style="1" bestFit="1" customWidth="1"/>
    <col min="7" max="7" width="6.5703125" style="1" customWidth="1"/>
    <col min="8" max="8" width="7.5703125" style="1" customWidth="1"/>
    <col min="9" max="9" width="8.5703125" style="1" customWidth="1"/>
    <col min="10" max="10" width="8.42578125" style="1" customWidth="1"/>
    <col min="11" max="11" width="8.5703125" style="1" customWidth="1"/>
    <col min="12" max="12" width="7.5703125" style="1" customWidth="1"/>
    <col min="13" max="13" width="9.85546875" style="1" customWidth="1"/>
    <col min="14" max="14" width="10.140625" style="1"/>
    <col min="15" max="15" width="15.28515625" style="1" bestFit="1" customWidth="1"/>
    <col min="16" max="16" width="10.5703125" style="1" customWidth="1"/>
    <col min="17" max="16384" width="10.140625" style="1"/>
  </cols>
  <sheetData>
    <row r="1" spans="1:13" ht="80.25" customHeight="1" thickBot="1">
      <c r="A1" s="31"/>
      <c r="B1" s="32"/>
      <c r="C1" s="32"/>
      <c r="D1" s="32"/>
      <c r="E1" s="32"/>
      <c r="F1" s="32"/>
      <c r="G1" s="27" t="s">
        <v>0</v>
      </c>
      <c r="H1" s="27"/>
      <c r="I1" s="27"/>
      <c r="J1" s="27"/>
      <c r="K1" s="27"/>
      <c r="L1" s="27"/>
      <c r="M1" s="28"/>
    </row>
    <row r="2" spans="1:13" ht="81" customHeight="1" thickBot="1">
      <c r="A2" s="33" t="s">
        <v>17</v>
      </c>
      <c r="B2" s="34"/>
      <c r="C2" s="34"/>
      <c r="D2" s="34"/>
      <c r="E2" s="34"/>
      <c r="F2" s="34"/>
      <c r="G2" s="29" t="s">
        <v>64</v>
      </c>
      <c r="H2" s="29"/>
      <c r="I2" s="29"/>
      <c r="J2" s="29"/>
      <c r="K2" s="29"/>
      <c r="L2" s="29"/>
      <c r="M2" s="30"/>
    </row>
    <row r="3" spans="1:13" s="13" customFormat="1" ht="15" customHeight="1" thickBot="1">
      <c r="A3" s="8" t="s">
        <v>14</v>
      </c>
      <c r="B3" s="9" t="s">
        <v>1</v>
      </c>
      <c r="C3" s="9" t="s">
        <v>5</v>
      </c>
      <c r="D3" s="9" t="s">
        <v>21</v>
      </c>
      <c r="E3" s="9" t="s">
        <v>6</v>
      </c>
      <c r="F3" s="9" t="s">
        <v>7</v>
      </c>
      <c r="G3" s="9" t="s">
        <v>2</v>
      </c>
      <c r="H3" s="10" t="s">
        <v>3</v>
      </c>
      <c r="I3" s="10" t="s">
        <v>8</v>
      </c>
      <c r="J3" s="10" t="s">
        <v>9</v>
      </c>
      <c r="K3" s="10" t="s">
        <v>16</v>
      </c>
      <c r="L3" s="10" t="s">
        <v>10</v>
      </c>
      <c r="M3" s="11" t="s">
        <v>11</v>
      </c>
    </row>
    <row r="4" spans="1:13" s="13" customFormat="1" ht="15" customHeight="1">
      <c r="A4" s="19">
        <v>1</v>
      </c>
      <c r="B4" s="2" t="s">
        <v>29</v>
      </c>
      <c r="C4" s="2" t="s">
        <v>30</v>
      </c>
      <c r="D4" s="2" t="s">
        <v>31</v>
      </c>
      <c r="E4" s="15" t="s">
        <v>12</v>
      </c>
      <c r="F4" s="2" t="s">
        <v>13</v>
      </c>
      <c r="G4" s="2">
        <v>157</v>
      </c>
      <c r="H4" s="3">
        <f>VLOOKUP(F4,'[1]SHALIMAR CHEMICALS'!$C$4:$D$82,2,FALSE)</f>
        <v>46</v>
      </c>
      <c r="I4" s="3">
        <f>G4*H4*20%</f>
        <v>1444.4</v>
      </c>
      <c r="J4" s="3">
        <f>G4*2</f>
        <v>314</v>
      </c>
      <c r="K4" s="3">
        <f>G4*6</f>
        <v>942</v>
      </c>
      <c r="L4" s="3">
        <v>20</v>
      </c>
      <c r="M4" s="3">
        <f>G4*H4+I4+J4+K4+L4</f>
        <v>9942.4</v>
      </c>
    </row>
    <row r="5" spans="1:13" s="13" customFormat="1" ht="15" customHeight="1">
      <c r="A5" s="19">
        <f>A4+1</f>
        <v>2</v>
      </c>
      <c r="B5" s="2" t="s">
        <v>32</v>
      </c>
      <c r="C5" s="2" t="s">
        <v>33</v>
      </c>
      <c r="D5" s="2" t="s">
        <v>34</v>
      </c>
      <c r="E5" s="15" t="s">
        <v>12</v>
      </c>
      <c r="F5" s="2" t="s">
        <v>13</v>
      </c>
      <c r="G5" s="2">
        <v>128</v>
      </c>
      <c r="H5" s="3">
        <f>VLOOKUP(F5,'[1]SHALIMAR CHEMICALS'!$C$4:$D$82,2,FALSE)</f>
        <v>46</v>
      </c>
      <c r="I5" s="3">
        <f t="shared" ref="I5:I15" si="0">G5*H5*20%</f>
        <v>1177.6000000000001</v>
      </c>
      <c r="J5" s="3">
        <f t="shared" ref="J5:J15" si="1">G5*2</f>
        <v>256</v>
      </c>
      <c r="K5" s="3">
        <f t="shared" ref="K5:K15" si="2">G5*6</f>
        <v>768</v>
      </c>
      <c r="L5" s="3">
        <v>20</v>
      </c>
      <c r="M5" s="3">
        <f t="shared" ref="M5:M15" si="3">G5*H5+I5+J5+K5+L5</f>
        <v>8109.6</v>
      </c>
    </row>
    <row r="6" spans="1:13" s="13" customFormat="1" ht="15" customHeight="1">
      <c r="A6" s="19">
        <f t="shared" ref="A6:A15" si="4">A5+1</f>
        <v>3</v>
      </c>
      <c r="B6" s="2" t="s">
        <v>32</v>
      </c>
      <c r="C6" s="2" t="s">
        <v>35</v>
      </c>
      <c r="D6" s="2" t="s">
        <v>36</v>
      </c>
      <c r="E6" s="15" t="s">
        <v>12</v>
      </c>
      <c r="F6" s="2" t="s">
        <v>13</v>
      </c>
      <c r="G6" s="2">
        <v>73</v>
      </c>
      <c r="H6" s="3">
        <f>VLOOKUP(F6,'[1]SHALIMAR CHEMICALS'!$C$4:$D$82,2,FALSE)</f>
        <v>46</v>
      </c>
      <c r="I6" s="3">
        <f t="shared" si="0"/>
        <v>671.6</v>
      </c>
      <c r="J6" s="3">
        <f t="shared" si="1"/>
        <v>146</v>
      </c>
      <c r="K6" s="3">
        <f t="shared" si="2"/>
        <v>438</v>
      </c>
      <c r="L6" s="3">
        <v>20</v>
      </c>
      <c r="M6" s="3">
        <f t="shared" si="3"/>
        <v>4633.6000000000004</v>
      </c>
    </row>
    <row r="7" spans="1:13" s="13" customFormat="1" ht="15" customHeight="1">
      <c r="A7" s="19">
        <f t="shared" si="4"/>
        <v>4</v>
      </c>
      <c r="B7" s="2" t="s">
        <v>32</v>
      </c>
      <c r="C7" s="2" t="s">
        <v>37</v>
      </c>
      <c r="D7" s="2" t="s">
        <v>38</v>
      </c>
      <c r="E7" s="15" t="s">
        <v>12</v>
      </c>
      <c r="F7" s="2" t="s">
        <v>26</v>
      </c>
      <c r="G7" s="2">
        <v>208</v>
      </c>
      <c r="H7" s="3">
        <f>VLOOKUP(F7,'[1]SHALIMAR CHEMICALS'!$C$4:$D$82,2,FALSE)</f>
        <v>47.15</v>
      </c>
      <c r="I7" s="3">
        <f t="shared" si="0"/>
        <v>1961.4399999999998</v>
      </c>
      <c r="J7" s="3">
        <f t="shared" si="1"/>
        <v>416</v>
      </c>
      <c r="K7" s="3">
        <f t="shared" si="2"/>
        <v>1248</v>
      </c>
      <c r="L7" s="3">
        <v>20</v>
      </c>
      <c r="M7" s="3">
        <f t="shared" si="3"/>
        <v>13452.64</v>
      </c>
    </row>
    <row r="8" spans="1:13" s="13" customFormat="1" ht="15" customHeight="1">
      <c r="A8" s="19">
        <f t="shared" si="4"/>
        <v>5</v>
      </c>
      <c r="B8" s="2" t="s">
        <v>39</v>
      </c>
      <c r="C8" s="2" t="s">
        <v>40</v>
      </c>
      <c r="D8" s="2" t="s">
        <v>41</v>
      </c>
      <c r="E8" s="15" t="s">
        <v>12</v>
      </c>
      <c r="F8" s="2" t="s">
        <v>27</v>
      </c>
      <c r="G8" s="2">
        <v>212</v>
      </c>
      <c r="H8" s="3">
        <f>VLOOKUP(F8,'[1]SHALIMAR CHEMICALS'!$C$4:$D$82,2,FALSE)</f>
        <v>40.25</v>
      </c>
      <c r="I8" s="3">
        <f t="shared" si="0"/>
        <v>1706.6000000000001</v>
      </c>
      <c r="J8" s="3">
        <f t="shared" si="1"/>
        <v>424</v>
      </c>
      <c r="K8" s="3">
        <f t="shared" si="2"/>
        <v>1272</v>
      </c>
      <c r="L8" s="3">
        <v>20</v>
      </c>
      <c r="M8" s="3">
        <f t="shared" si="3"/>
        <v>11955.6</v>
      </c>
    </row>
    <row r="9" spans="1:13" s="13" customFormat="1" ht="15" customHeight="1">
      <c r="A9" s="19">
        <f t="shared" si="4"/>
        <v>6</v>
      </c>
      <c r="B9" s="2" t="s">
        <v>42</v>
      </c>
      <c r="C9" s="2" t="s">
        <v>43</v>
      </c>
      <c r="D9" s="2" t="s">
        <v>44</v>
      </c>
      <c r="E9" s="15" t="s">
        <v>12</v>
      </c>
      <c r="F9" s="2" t="s">
        <v>45</v>
      </c>
      <c r="G9" s="2">
        <v>76</v>
      </c>
      <c r="H9" s="3">
        <f>VLOOKUP(F9,'[1]SHALIMAR CHEMICALS'!$C$4:$D$82,2,FALSE)</f>
        <v>47.15</v>
      </c>
      <c r="I9" s="3">
        <f t="shared" si="0"/>
        <v>716.68000000000006</v>
      </c>
      <c r="J9" s="3">
        <f t="shared" si="1"/>
        <v>152</v>
      </c>
      <c r="K9" s="3">
        <f t="shared" si="2"/>
        <v>456</v>
      </c>
      <c r="L9" s="3">
        <v>20</v>
      </c>
      <c r="M9" s="3">
        <f t="shared" si="3"/>
        <v>4928.08</v>
      </c>
    </row>
    <row r="10" spans="1:13" s="13" customFormat="1" ht="15" customHeight="1">
      <c r="A10" s="19">
        <f t="shared" si="4"/>
        <v>7</v>
      </c>
      <c r="B10" s="2" t="s">
        <v>46</v>
      </c>
      <c r="C10" s="2" t="s">
        <v>47</v>
      </c>
      <c r="D10" s="2" t="s">
        <v>48</v>
      </c>
      <c r="E10" s="15" t="s">
        <v>12</v>
      </c>
      <c r="F10" s="2" t="s">
        <v>28</v>
      </c>
      <c r="G10" s="2">
        <v>424</v>
      </c>
      <c r="H10" s="3">
        <f>VLOOKUP(F10,'[1]SHALIMAR CHEMICALS'!$C$4:$D$82,2,FALSE)</f>
        <v>40.25</v>
      </c>
      <c r="I10" s="3">
        <f t="shared" si="0"/>
        <v>3413.2000000000003</v>
      </c>
      <c r="J10" s="3">
        <f t="shared" si="1"/>
        <v>848</v>
      </c>
      <c r="K10" s="3">
        <f t="shared" si="2"/>
        <v>2544</v>
      </c>
      <c r="L10" s="3">
        <v>20</v>
      </c>
      <c r="M10" s="3">
        <f t="shared" si="3"/>
        <v>23891.200000000001</v>
      </c>
    </row>
    <row r="11" spans="1:13" s="13" customFormat="1" ht="15" customHeight="1">
      <c r="A11" s="19">
        <f t="shared" si="4"/>
        <v>8</v>
      </c>
      <c r="B11" s="2" t="s">
        <v>49</v>
      </c>
      <c r="C11" s="2" t="s">
        <v>50</v>
      </c>
      <c r="D11" s="2" t="s">
        <v>51</v>
      </c>
      <c r="E11" s="15" t="s">
        <v>12</v>
      </c>
      <c r="F11" s="2" t="s">
        <v>26</v>
      </c>
      <c r="G11" s="2">
        <v>134</v>
      </c>
      <c r="H11" s="3">
        <f>VLOOKUP(F11,'[1]SHALIMAR CHEMICALS'!$C$4:$D$82,2,FALSE)</f>
        <v>47.15</v>
      </c>
      <c r="I11" s="3">
        <f t="shared" si="0"/>
        <v>1263.6199999999999</v>
      </c>
      <c r="J11" s="3">
        <f t="shared" si="1"/>
        <v>268</v>
      </c>
      <c r="K11" s="3">
        <f t="shared" si="2"/>
        <v>804</v>
      </c>
      <c r="L11" s="3">
        <v>20</v>
      </c>
      <c r="M11" s="3">
        <f t="shared" si="3"/>
        <v>8673.7199999999993</v>
      </c>
    </row>
    <row r="12" spans="1:13" s="13" customFormat="1" ht="15" customHeight="1">
      <c r="A12" s="19">
        <f t="shared" si="4"/>
        <v>9</v>
      </c>
      <c r="B12" s="2" t="s">
        <v>52</v>
      </c>
      <c r="C12" s="2" t="s">
        <v>53</v>
      </c>
      <c r="D12" s="2" t="s">
        <v>54</v>
      </c>
      <c r="E12" s="15" t="s">
        <v>12</v>
      </c>
      <c r="F12" s="2" t="s">
        <v>28</v>
      </c>
      <c r="G12" s="2">
        <v>113</v>
      </c>
      <c r="H12" s="3">
        <f>VLOOKUP(F12,'[1]SHALIMAR CHEMICALS'!$C$4:$D$82,2,FALSE)</f>
        <v>40.25</v>
      </c>
      <c r="I12" s="3">
        <f t="shared" si="0"/>
        <v>909.65000000000009</v>
      </c>
      <c r="J12" s="3">
        <f t="shared" si="1"/>
        <v>226</v>
      </c>
      <c r="K12" s="3">
        <f t="shared" si="2"/>
        <v>678</v>
      </c>
      <c r="L12" s="3">
        <v>20</v>
      </c>
      <c r="M12" s="3">
        <f t="shared" si="3"/>
        <v>6381.9</v>
      </c>
    </row>
    <row r="13" spans="1:13" s="13" customFormat="1" ht="15" customHeight="1">
      <c r="A13" s="19">
        <f t="shared" si="4"/>
        <v>10</v>
      </c>
      <c r="B13" s="2" t="s">
        <v>52</v>
      </c>
      <c r="C13" s="2" t="s">
        <v>55</v>
      </c>
      <c r="D13" s="2" t="s">
        <v>56</v>
      </c>
      <c r="E13" s="15" t="s">
        <v>12</v>
      </c>
      <c r="F13" s="2" t="s">
        <v>57</v>
      </c>
      <c r="G13" s="2">
        <v>124</v>
      </c>
      <c r="H13" s="3">
        <f>VLOOKUP(F13,'[1]SHALIMAR CHEMICALS'!$C$4:$D$82,2,FALSE)</f>
        <v>47.15</v>
      </c>
      <c r="I13" s="3">
        <f t="shared" si="0"/>
        <v>1169.32</v>
      </c>
      <c r="J13" s="3">
        <f t="shared" si="1"/>
        <v>248</v>
      </c>
      <c r="K13" s="3">
        <f t="shared" si="2"/>
        <v>744</v>
      </c>
      <c r="L13" s="3">
        <v>20</v>
      </c>
      <c r="M13" s="3">
        <f t="shared" si="3"/>
        <v>8027.9199999999992</v>
      </c>
    </row>
    <row r="14" spans="1:13" s="13" customFormat="1" ht="15" customHeight="1">
      <c r="A14" s="19">
        <f t="shared" si="4"/>
        <v>11</v>
      </c>
      <c r="B14" s="2" t="s">
        <v>58</v>
      </c>
      <c r="C14" s="2" t="s">
        <v>59</v>
      </c>
      <c r="D14" s="2" t="s">
        <v>60</v>
      </c>
      <c r="E14" s="15" t="s">
        <v>12</v>
      </c>
      <c r="F14" s="2" t="s">
        <v>13</v>
      </c>
      <c r="G14" s="2">
        <v>177</v>
      </c>
      <c r="H14" s="3">
        <f>VLOOKUP(F14,'[1]SHALIMAR CHEMICALS'!$C$4:$D$82,2,FALSE)</f>
        <v>46</v>
      </c>
      <c r="I14" s="3">
        <f t="shared" si="0"/>
        <v>1628.4</v>
      </c>
      <c r="J14" s="3">
        <f t="shared" si="1"/>
        <v>354</v>
      </c>
      <c r="K14" s="3">
        <f t="shared" si="2"/>
        <v>1062</v>
      </c>
      <c r="L14" s="3">
        <v>20</v>
      </c>
      <c r="M14" s="3">
        <f t="shared" si="3"/>
        <v>11206.4</v>
      </c>
    </row>
    <row r="15" spans="1:13" s="13" customFormat="1" ht="15" customHeight="1">
      <c r="A15" s="19">
        <f t="shared" si="4"/>
        <v>12</v>
      </c>
      <c r="B15" s="2" t="s">
        <v>58</v>
      </c>
      <c r="C15" s="2" t="s">
        <v>61</v>
      </c>
      <c r="D15" s="2" t="s">
        <v>62</v>
      </c>
      <c r="E15" s="15" t="s">
        <v>12</v>
      </c>
      <c r="F15" s="2" t="s">
        <v>26</v>
      </c>
      <c r="G15" s="2">
        <v>198</v>
      </c>
      <c r="H15" s="3">
        <f>VLOOKUP(F15,'[1]SHALIMAR CHEMICALS'!$C$4:$D$82,2,FALSE)</f>
        <v>47.15</v>
      </c>
      <c r="I15" s="3">
        <f t="shared" si="0"/>
        <v>1867.1399999999999</v>
      </c>
      <c r="J15" s="3">
        <f t="shared" si="1"/>
        <v>396</v>
      </c>
      <c r="K15" s="3">
        <f t="shared" si="2"/>
        <v>1188</v>
      </c>
      <c r="L15" s="3">
        <v>20</v>
      </c>
      <c r="M15" s="3">
        <f t="shared" si="3"/>
        <v>12806.839999999998</v>
      </c>
    </row>
    <row r="16" spans="1:13" s="13" customFormat="1" ht="15" customHeight="1">
      <c r="A16" s="35" t="s">
        <v>63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7"/>
      <c r="M16" s="20">
        <f>ROUND(SUM(M4:M15),0)</f>
        <v>124010</v>
      </c>
    </row>
    <row r="17" spans="1:13" ht="15" customHeight="1" thickBot="1">
      <c r="A17" s="12"/>
      <c r="B17"/>
      <c r="C17"/>
      <c r="D17"/>
      <c r="E17"/>
      <c r="F17"/>
      <c r="G17" s="18">
        <f>SUM(G4:G15)</f>
        <v>2024</v>
      </c>
      <c r="H17" s="16"/>
      <c r="I17" s="16"/>
      <c r="J17" s="16"/>
      <c r="K17" s="16"/>
      <c r="L17" s="16"/>
      <c r="M17" s="16"/>
    </row>
    <row r="18" spans="1:13" ht="15" customHeight="1" thickBot="1">
      <c r="A18" s="21" t="s">
        <v>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ht="37.5" customHeight="1" thickBot="1">
      <c r="A19" s="24" t="s">
        <v>19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1:13" ht="15" customHeight="1"/>
    <row r="21" spans="1:13" ht="15" customHeight="1"/>
    <row r="22" spans="1:13" ht="15" customHeight="1"/>
    <row r="23" spans="1:13" ht="15" customHeight="1"/>
    <row r="24" spans="1:13" ht="15" customHeight="1"/>
    <row r="25" spans="1:13" ht="15" customHeight="1"/>
    <row r="26" spans="1:13" ht="15" customHeight="1"/>
    <row r="27" spans="1:13" ht="15" customHeight="1"/>
    <row r="28" spans="1:13" ht="15" customHeight="1"/>
    <row r="29" spans="1:13" ht="15" customHeight="1"/>
    <row r="30" spans="1:13" ht="15" customHeight="1"/>
    <row r="31" spans="1:13" ht="15" customHeight="1"/>
    <row r="32" spans="1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sortState ref="B4:O51">
    <sortCondition ref="B4:B51"/>
  </sortState>
  <mergeCells count="7">
    <mergeCell ref="A18:M18"/>
    <mergeCell ref="A19:M19"/>
    <mergeCell ref="G1:M1"/>
    <mergeCell ref="G2:M2"/>
    <mergeCell ref="A1:F1"/>
    <mergeCell ref="A2:F2"/>
    <mergeCell ref="A16:L16"/>
  </mergeCells>
  <conditionalFormatting sqref="D17">
    <cfRule type="duplicateValues" dxfId="1" priority="29"/>
  </conditionalFormatting>
  <conditionalFormatting sqref="C17">
    <cfRule type="duplicateValues" dxfId="0" priority="30"/>
  </conditionalFormatting>
  <pageMargins left="0.31496062992125984" right="0.15748031496062992" top="0.55118110236220474" bottom="0.15748031496062992" header="0.47244094488188981" footer="0.15748031496062992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14</v>
      </c>
      <c r="B1" s="9" t="s">
        <v>1</v>
      </c>
      <c r="C1" s="9" t="s">
        <v>5</v>
      </c>
      <c r="D1" s="9" t="s">
        <v>21</v>
      </c>
      <c r="E1" s="9" t="s">
        <v>6</v>
      </c>
      <c r="F1" s="9" t="s">
        <v>7</v>
      </c>
      <c r="G1" s="9" t="s">
        <v>2</v>
      </c>
      <c r="H1" s="10" t="s">
        <v>3</v>
      </c>
      <c r="I1" s="10" t="s">
        <v>8</v>
      </c>
      <c r="J1" s="10" t="s">
        <v>9</v>
      </c>
      <c r="K1" s="10" t="s">
        <v>16</v>
      </c>
      <c r="L1" s="10" t="s">
        <v>10</v>
      </c>
      <c r="M1" s="11" t="s">
        <v>11</v>
      </c>
      <c r="N1" s="5" t="s">
        <v>15</v>
      </c>
    </row>
    <row r="2" spans="1:16">
      <c r="A2" s="6">
        <v>10</v>
      </c>
      <c r="B2" s="2" t="s">
        <v>22</v>
      </c>
      <c r="C2" s="4" t="s">
        <v>24</v>
      </c>
      <c r="D2" s="2" t="s">
        <v>23</v>
      </c>
      <c r="E2" s="15" t="s">
        <v>12</v>
      </c>
      <c r="F2" s="2" t="s">
        <v>18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4" t="s">
        <v>20</v>
      </c>
      <c r="P2" s="1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2025-06-19T10:07:14Z</cp:lastPrinted>
  <dcterms:created xsi:type="dcterms:W3CDTF">2022-05-02T05:54:47Z</dcterms:created>
  <dcterms:modified xsi:type="dcterms:W3CDTF">2025-06-25T13:22:03Z</dcterms:modified>
</cp:coreProperties>
</file>