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46" i="1" l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I4" i="1" l="1"/>
  <c r="L4" i="1" s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I35" i="1"/>
  <c r="L35" i="1" s="1"/>
  <c r="I36" i="1"/>
  <c r="L36" i="1" s="1"/>
  <c r="I37" i="1"/>
  <c r="L37" i="1" s="1"/>
  <c r="I38" i="1"/>
  <c r="L38" i="1" s="1"/>
  <c r="I39" i="1"/>
  <c r="L39" i="1" s="1"/>
  <c r="I40" i="1"/>
  <c r="L40" i="1" s="1"/>
  <c r="I41" i="1"/>
  <c r="L41" i="1" s="1"/>
  <c r="I42" i="1"/>
  <c r="L42" i="1" s="1"/>
  <c r="I43" i="1"/>
  <c r="L43" i="1" s="1"/>
  <c r="I44" i="1"/>
  <c r="L44" i="1" s="1"/>
  <c r="L45" i="1" l="1"/>
</calcChain>
</file>

<file path=xl/sharedStrings.xml><?xml version="1.0" encoding="utf-8"?>
<sst xmlns="http://schemas.openxmlformats.org/spreadsheetml/2006/main" count="223" uniqueCount="120">
  <si>
    <t>SL</t>
  </si>
  <si>
    <t>DATE</t>
  </si>
  <si>
    <t>LR NO</t>
  </si>
  <si>
    <t>BALASORE</t>
  </si>
  <si>
    <t>ANGUL</t>
  </si>
  <si>
    <t>JAJPUR TOWN</t>
  </si>
  <si>
    <t>CTC</t>
  </si>
  <si>
    <t>INV NO</t>
  </si>
  <si>
    <t>FROM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</si>
  <si>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</si>
  <si>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</si>
  <si>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</si>
  <si>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</si>
  <si>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</si>
  <si>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</si>
  <si>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</si>
  <si>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</si>
  <si>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DESTINATION</t>
  </si>
  <si>
    <t>Thanking you for your business.
PRAGATI LOGISTICS</t>
  </si>
  <si>
    <t>Kindly, verify &amp; confirm within 7 days, else GST will be filed by 20th SEPTEMBER, 2025. 
GST to be paid by Consignor under Reverse Charge Mechanism(RCM) as per GST.</t>
  </si>
  <si>
    <t>01/8/2025</t>
  </si>
  <si>
    <t>PL/JA/08179</t>
  </si>
  <si>
    <t>11022</t>
  </si>
  <si>
    <t>PL/JA/08180</t>
  </si>
  <si>
    <t>11016</t>
  </si>
  <si>
    <t>04/8/2025</t>
  </si>
  <si>
    <t>PL/JA/08372</t>
  </si>
  <si>
    <t>1253/1254</t>
  </si>
  <si>
    <t>PL/JA/08373</t>
  </si>
  <si>
    <t>1249</t>
  </si>
  <si>
    <t>PL/JA/08374</t>
  </si>
  <si>
    <t>1247</t>
  </si>
  <si>
    <t>PL/JA/08378</t>
  </si>
  <si>
    <t>1248</t>
  </si>
  <si>
    <t>PL/JA/08380</t>
  </si>
  <si>
    <t>1250/1252</t>
  </si>
  <si>
    <t>PL/JA/08384</t>
  </si>
  <si>
    <t>1255</t>
  </si>
  <si>
    <t>06/8/2025</t>
  </si>
  <si>
    <t>PL/JA/08571</t>
  </si>
  <si>
    <t>1533</t>
  </si>
  <si>
    <t>PL/JA/08574</t>
  </si>
  <si>
    <t>1531</t>
  </si>
  <si>
    <t>PL/JA/08576</t>
  </si>
  <si>
    <t>1532</t>
  </si>
  <si>
    <t>PL/JA/08577</t>
  </si>
  <si>
    <t>1534</t>
  </si>
  <si>
    <t>PL/JA/08579</t>
  </si>
  <si>
    <t>1535/1536/1537/1538</t>
  </si>
  <si>
    <t>07/8/2025</t>
  </si>
  <si>
    <t>PL/JA/08758</t>
  </si>
  <si>
    <t>1717</t>
  </si>
  <si>
    <t>PL/JA/08759</t>
  </si>
  <si>
    <t>1711</t>
  </si>
  <si>
    <t>08/8/2025</t>
  </si>
  <si>
    <t>PL/JA/08760</t>
  </si>
  <si>
    <t>1847</t>
  </si>
  <si>
    <t>PL/JA/08761</t>
  </si>
  <si>
    <t>11841</t>
  </si>
  <si>
    <t>09/8/2025</t>
  </si>
  <si>
    <t>PL/JA/08780</t>
  </si>
  <si>
    <t>5583</t>
  </si>
  <si>
    <t>PL/JA/08781</t>
  </si>
  <si>
    <t>5585</t>
  </si>
  <si>
    <t>12/8/2025</t>
  </si>
  <si>
    <t>PL/JA/08871</t>
  </si>
  <si>
    <t>2212/2213/14/15/16</t>
  </si>
  <si>
    <t>PL/JA/08905</t>
  </si>
  <si>
    <t>2219</t>
  </si>
  <si>
    <t>18/8/2025</t>
  </si>
  <si>
    <t>PL/JA/09197</t>
  </si>
  <si>
    <t>2644</t>
  </si>
  <si>
    <t>BARIPADA</t>
  </si>
  <si>
    <t>19/8/2025</t>
  </si>
  <si>
    <t>PL/JA/09244</t>
  </si>
  <si>
    <t>2755/2756/2757//2758/2759/2760/2761</t>
  </si>
  <si>
    <t>PL/JA/09245</t>
  </si>
  <si>
    <t>2762</t>
  </si>
  <si>
    <t>PL/JA/09285</t>
  </si>
  <si>
    <t>2854</t>
  </si>
  <si>
    <t>PL/JA/09286</t>
  </si>
  <si>
    <t>2849/2851</t>
  </si>
  <si>
    <t>21/8/2025</t>
  </si>
  <si>
    <t>PL/JA/09432</t>
  </si>
  <si>
    <t>3082</t>
  </si>
  <si>
    <t>PL/JA/09478</t>
  </si>
  <si>
    <t>3089</t>
  </si>
  <si>
    <t>25/8/2025</t>
  </si>
  <si>
    <t>PL/JA/09662</t>
  </si>
  <si>
    <t>3487</t>
  </si>
  <si>
    <t>26/8/2025</t>
  </si>
  <si>
    <t>PL/JA/09748</t>
  </si>
  <si>
    <t>3611/12/13/15</t>
  </si>
  <si>
    <t>PL/JA/09823</t>
  </si>
  <si>
    <t>13617</t>
  </si>
  <si>
    <t>28/8/2025</t>
  </si>
  <si>
    <t>PL/JA/09834</t>
  </si>
  <si>
    <t>3812</t>
  </si>
  <si>
    <t>PL/JA/09836</t>
  </si>
  <si>
    <t>3800</t>
  </si>
  <si>
    <t>PL/JA/09837</t>
  </si>
  <si>
    <t>3806</t>
  </si>
  <si>
    <t>29/8/2025</t>
  </si>
  <si>
    <t>PL/JA/09934</t>
  </si>
  <si>
    <t>6408</t>
  </si>
  <si>
    <t>PL/JA/09935</t>
  </si>
  <si>
    <t>6416</t>
  </si>
  <si>
    <t>30/8/2025</t>
  </si>
  <si>
    <t>PL/JA/10035</t>
  </si>
  <si>
    <t>4060/61/62/63</t>
  </si>
  <si>
    <t>PL/JA/10036</t>
  </si>
  <si>
    <t>4067</t>
  </si>
  <si>
    <t>PL/JA/10037</t>
  </si>
  <si>
    <t>4027</t>
  </si>
  <si>
    <t>PL/JA/10038</t>
  </si>
  <si>
    <t>4018/4019/4021/4022</t>
  </si>
  <si>
    <t>PL/JA/10039</t>
  </si>
  <si>
    <t>14025</t>
  </si>
  <si>
    <t>(RUPEES TWENTY ONE THOUSAND SEVEN HUNDRED SEVENTY SEVEN ONLY)</t>
  </si>
  <si>
    <t>Bill Date: 31/08/2025
Bill NO : 14186
Total Amount : 21777.00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</si>
</sst>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219075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438650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Y8" sqref="Y8"/>
    </sheetView>
  </sheetViews>
  <sheetFormatPr defaultRowHeight="15"/>
  <cols>
    <col min="1" max="1" width="3.5703125" customWidth="1"/>
    <col min="2" max="2" width="10.140625" customWidth="1"/>
    <col min="3" max="3" width="11.7109375" bestFit="1" customWidth="1"/>
    <col min="4" max="4" width="19.42578125" style="1" customWidth="1"/>
    <col min="5" max="5" width="7" customWidth="1"/>
    <col min="6" max="6" width="13.5703125" bestFit="1" customWidth="1"/>
    <col min="7" max="7" width="6.42578125" customWidth="1"/>
    <col min="8" max="8" width="7.140625" customWidth="1"/>
    <col min="9" max="9" width="7.28515625" customWidth="1"/>
    <col min="10" max="11" width="7.140625" customWidth="1"/>
    <col min="12" max="12" width="9" customWidth="1"/>
  </cols>
  <sheetData>
    <row r="1" spans="1:15" s="1" customFormat="1" ht="78" customHeight="1" thickBot="1">
      <c r="A1" s="29"/>
      <c r="B1" s="30"/>
      <c r="C1" s="30"/>
      <c r="D1" s="30"/>
      <c r="E1" s="30"/>
      <c r="F1" s="30"/>
      <c r="G1" s="30"/>
      <c r="H1" s="31" t="s">
        <v>15</v>
      </c>
      <c r="I1" s="31"/>
      <c r="J1" s="31"/>
      <c r="K1" s="31"/>
      <c r="L1" s="32"/>
      <c r="O1" s="2"/>
    </row>
    <row r="2" spans="1:15" s="1" customFormat="1" ht="63" customHeight="1" thickBot="1">
      <c r="A2" s="39" t="s">
        <v>16</v>
      </c>
      <c r="B2" s="40"/>
      <c r="C2" s="40"/>
      <c r="D2" s="40"/>
      <c r="E2" s="40"/>
      <c r="F2" s="40"/>
      <c r="G2" s="41"/>
      <c r="H2" s="33" t="s">
        <v>119</v>
      </c>
      <c r="I2" s="34"/>
      <c r="J2" s="34"/>
      <c r="K2" s="34"/>
      <c r="L2" s="35"/>
      <c r="N2" s="2"/>
    </row>
    <row r="3" spans="1:15" s="9" customFormat="1" ht="14.65" customHeight="1" thickBot="1">
      <c r="A3" s="10" t="s">
        <v>0</v>
      </c>
      <c r="B3" s="11" t="s">
        <v>1</v>
      </c>
      <c r="C3" s="11" t="s">
        <v>2</v>
      </c>
      <c r="D3" s="12" t="s">
        <v>7</v>
      </c>
      <c r="E3" s="11" t="s">
        <v>8</v>
      </c>
      <c r="F3" s="11" t="s">
        <v>17</v>
      </c>
      <c r="G3" s="11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4" t="s">
        <v>14</v>
      </c>
    </row>
    <row r="4" spans="1:15" s="5" customFormat="1" ht="14.65" customHeight="1">
      <c r="A4" s="18">
        <v>1</v>
      </c>
      <c r="B4" s="6" t="s">
        <v>20</v>
      </c>
      <c r="C4" s="6" t="s">
        <v>21</v>
      </c>
      <c r="D4" s="7" t="s">
        <v>22</v>
      </c>
      <c r="E4" s="19" t="s">
        <v>6</v>
      </c>
      <c r="F4" s="6" t="s">
        <v>4</v>
      </c>
      <c r="G4" s="6">
        <v>1</v>
      </c>
      <c r="H4" s="8">
        <f>VLOOKUP(F4,'[1]ARISTO PHARMASEUTICALS'!$C$3:$E$46,3,FALSE)</f>
        <v>33.81</v>
      </c>
      <c r="I4" s="8">
        <f>G4*H4*20%</f>
        <v>6.7620000000000005</v>
      </c>
      <c r="J4" s="8">
        <f>G4*2</f>
        <v>2</v>
      </c>
      <c r="K4" s="8">
        <v>35</v>
      </c>
      <c r="L4" s="8">
        <f>G4*H4+I4+J4+K4</f>
        <v>77.572000000000003</v>
      </c>
    </row>
    <row r="5" spans="1:15" s="5" customFormat="1" ht="14.65" customHeight="1">
      <c r="A5" s="18">
        <v>2</v>
      </c>
      <c r="B5" s="6" t="s">
        <v>20</v>
      </c>
      <c r="C5" s="6" t="s">
        <v>23</v>
      </c>
      <c r="D5" s="7" t="s">
        <v>24</v>
      </c>
      <c r="E5" s="19" t="s">
        <v>6</v>
      </c>
      <c r="F5" s="6" t="s">
        <v>4</v>
      </c>
      <c r="G5" s="6">
        <v>13</v>
      </c>
      <c r="H5" s="8">
        <f>VLOOKUP(F5,'[1]ARISTO PHARMASEUTICALS'!$C$3:$E$46,3,FALSE)</f>
        <v>33.81</v>
      </c>
      <c r="I5" s="8">
        <f t="shared" ref="I5:I44" si="0">G5*H5*20%</f>
        <v>87.906000000000006</v>
      </c>
      <c r="J5" s="8">
        <f t="shared" ref="J5:J44" si="1">G5*2</f>
        <v>26</v>
      </c>
      <c r="K5" s="8">
        <v>35</v>
      </c>
      <c r="L5" s="8">
        <f t="shared" ref="L5:L44" si="2">G5*H5+I5+J5+K5</f>
        <v>588.43600000000004</v>
      </c>
    </row>
    <row r="6" spans="1:15" s="5" customFormat="1" ht="14.65" customHeight="1">
      <c r="A6" s="18">
        <v>3</v>
      </c>
      <c r="B6" s="6" t="s">
        <v>25</v>
      </c>
      <c r="C6" s="6" t="s">
        <v>26</v>
      </c>
      <c r="D6" s="7" t="s">
        <v>27</v>
      </c>
      <c r="E6" s="19" t="s">
        <v>6</v>
      </c>
      <c r="F6" s="6" t="s">
        <v>5</v>
      </c>
      <c r="G6" s="6">
        <v>3</v>
      </c>
      <c r="H6" s="8">
        <f>VLOOKUP(F6,'[1]ARISTO PHARMASEUTICALS'!$C$3:$E$46,3,FALSE)</f>
        <v>38.630000000000003</v>
      </c>
      <c r="I6" s="8">
        <f t="shared" si="0"/>
        <v>23.178000000000004</v>
      </c>
      <c r="J6" s="8">
        <f t="shared" si="1"/>
        <v>6</v>
      </c>
      <c r="K6" s="8">
        <v>35</v>
      </c>
      <c r="L6" s="8">
        <f t="shared" si="2"/>
        <v>180.06800000000001</v>
      </c>
    </row>
    <row r="7" spans="1:15" s="5" customFormat="1" ht="14.65" customHeight="1">
      <c r="A7" s="18">
        <v>4</v>
      </c>
      <c r="B7" s="6" t="s">
        <v>25</v>
      </c>
      <c r="C7" s="6" t="s">
        <v>28</v>
      </c>
      <c r="D7" s="7" t="s">
        <v>29</v>
      </c>
      <c r="E7" s="19" t="s">
        <v>6</v>
      </c>
      <c r="F7" s="6" t="s">
        <v>5</v>
      </c>
      <c r="G7" s="6">
        <v>6</v>
      </c>
      <c r="H7" s="8">
        <f>VLOOKUP(F7,'[1]ARISTO PHARMASEUTICALS'!$C$3:$E$46,3,FALSE)</f>
        <v>38.630000000000003</v>
      </c>
      <c r="I7" s="8">
        <f t="shared" si="0"/>
        <v>46.356000000000009</v>
      </c>
      <c r="J7" s="8">
        <f t="shared" si="1"/>
        <v>12</v>
      </c>
      <c r="K7" s="8">
        <v>35</v>
      </c>
      <c r="L7" s="8">
        <f t="shared" si="2"/>
        <v>325.13600000000002</v>
      </c>
    </row>
    <row r="8" spans="1:15" s="5" customFormat="1" ht="14.65" customHeight="1">
      <c r="A8" s="18">
        <v>5</v>
      </c>
      <c r="B8" s="6" t="s">
        <v>25</v>
      </c>
      <c r="C8" s="6" t="s">
        <v>30</v>
      </c>
      <c r="D8" s="7" t="s">
        <v>31</v>
      </c>
      <c r="E8" s="19" t="s">
        <v>6</v>
      </c>
      <c r="F8" s="6" t="s">
        <v>5</v>
      </c>
      <c r="G8" s="6">
        <v>3</v>
      </c>
      <c r="H8" s="8">
        <f>VLOOKUP(F8,'[1]ARISTO PHARMASEUTICALS'!$C$3:$E$46,3,FALSE)</f>
        <v>38.630000000000003</v>
      </c>
      <c r="I8" s="8">
        <f t="shared" si="0"/>
        <v>23.178000000000004</v>
      </c>
      <c r="J8" s="8">
        <f t="shared" si="1"/>
        <v>6</v>
      </c>
      <c r="K8" s="8">
        <v>35</v>
      </c>
      <c r="L8" s="8">
        <f t="shared" si="2"/>
        <v>180.06800000000001</v>
      </c>
    </row>
    <row r="9" spans="1:15" s="5" customFormat="1" ht="14.65" customHeight="1">
      <c r="A9" s="18">
        <v>6</v>
      </c>
      <c r="B9" s="6" t="s">
        <v>25</v>
      </c>
      <c r="C9" s="6" t="s">
        <v>32</v>
      </c>
      <c r="D9" s="7" t="s">
        <v>33</v>
      </c>
      <c r="E9" s="19" t="s">
        <v>6</v>
      </c>
      <c r="F9" s="6" t="s">
        <v>5</v>
      </c>
      <c r="G9" s="6">
        <v>2</v>
      </c>
      <c r="H9" s="8">
        <f>VLOOKUP(F9,'[1]ARISTO PHARMASEUTICALS'!$C$3:$E$46,3,FALSE)</f>
        <v>38.630000000000003</v>
      </c>
      <c r="I9" s="8">
        <f t="shared" si="0"/>
        <v>15.452000000000002</v>
      </c>
      <c r="J9" s="8">
        <f t="shared" si="1"/>
        <v>4</v>
      </c>
      <c r="K9" s="8">
        <v>35</v>
      </c>
      <c r="L9" s="8">
        <f t="shared" si="2"/>
        <v>131.71199999999999</v>
      </c>
    </row>
    <row r="10" spans="1:15" s="5" customFormat="1" ht="14.65" customHeight="1">
      <c r="A10" s="18">
        <v>7</v>
      </c>
      <c r="B10" s="6" t="s">
        <v>25</v>
      </c>
      <c r="C10" s="6" t="s">
        <v>34</v>
      </c>
      <c r="D10" s="7" t="s">
        <v>35</v>
      </c>
      <c r="E10" s="19" t="s">
        <v>6</v>
      </c>
      <c r="F10" s="6" t="s">
        <v>5</v>
      </c>
      <c r="G10" s="6">
        <v>34</v>
      </c>
      <c r="H10" s="8">
        <f>VLOOKUP(F10,'[1]ARISTO PHARMASEUTICALS'!$C$3:$E$46,3,FALSE)</f>
        <v>38.630000000000003</v>
      </c>
      <c r="I10" s="8">
        <f t="shared" si="0"/>
        <v>262.68400000000003</v>
      </c>
      <c r="J10" s="8">
        <f t="shared" si="1"/>
        <v>68</v>
      </c>
      <c r="K10" s="8">
        <v>35</v>
      </c>
      <c r="L10" s="8">
        <f t="shared" si="2"/>
        <v>1679.104</v>
      </c>
    </row>
    <row r="11" spans="1:15" s="5" customFormat="1" ht="14.65" customHeight="1">
      <c r="A11" s="18">
        <v>8</v>
      </c>
      <c r="B11" s="6" t="s">
        <v>25</v>
      </c>
      <c r="C11" s="6" t="s">
        <v>36</v>
      </c>
      <c r="D11" s="7" t="s">
        <v>37</v>
      </c>
      <c r="E11" s="19" t="s">
        <v>6</v>
      </c>
      <c r="F11" s="6" t="s">
        <v>5</v>
      </c>
      <c r="G11" s="6">
        <v>2</v>
      </c>
      <c r="H11" s="8">
        <f>VLOOKUP(F11,'[1]ARISTO PHARMASEUTICALS'!$C$3:$E$46,3,FALSE)</f>
        <v>38.630000000000003</v>
      </c>
      <c r="I11" s="8">
        <f t="shared" si="0"/>
        <v>15.452000000000002</v>
      </c>
      <c r="J11" s="8">
        <f t="shared" si="1"/>
        <v>4</v>
      </c>
      <c r="K11" s="8">
        <v>35</v>
      </c>
      <c r="L11" s="8">
        <f t="shared" si="2"/>
        <v>131.71199999999999</v>
      </c>
    </row>
    <row r="12" spans="1:15" s="5" customFormat="1" ht="14.65" customHeight="1">
      <c r="A12" s="18">
        <v>9</v>
      </c>
      <c r="B12" s="6" t="s">
        <v>38</v>
      </c>
      <c r="C12" s="6" t="s">
        <v>39</v>
      </c>
      <c r="D12" s="7" t="s">
        <v>40</v>
      </c>
      <c r="E12" s="19" t="s">
        <v>6</v>
      </c>
      <c r="F12" s="6" t="s">
        <v>5</v>
      </c>
      <c r="G12" s="6">
        <v>3</v>
      </c>
      <c r="H12" s="8">
        <f>VLOOKUP(F12,'[1]ARISTO PHARMASEUTICALS'!$C$3:$E$46,3,FALSE)</f>
        <v>38.630000000000003</v>
      </c>
      <c r="I12" s="8">
        <f t="shared" si="0"/>
        <v>23.178000000000004</v>
      </c>
      <c r="J12" s="8">
        <f t="shared" si="1"/>
        <v>6</v>
      </c>
      <c r="K12" s="8">
        <v>35</v>
      </c>
      <c r="L12" s="8">
        <f t="shared" si="2"/>
        <v>180.06800000000001</v>
      </c>
    </row>
    <row r="13" spans="1:15" s="5" customFormat="1" ht="14.65" customHeight="1">
      <c r="A13" s="18">
        <v>10</v>
      </c>
      <c r="B13" s="6" t="s">
        <v>38</v>
      </c>
      <c r="C13" s="6" t="s">
        <v>41</v>
      </c>
      <c r="D13" s="7" t="s">
        <v>42</v>
      </c>
      <c r="E13" s="19" t="s">
        <v>6</v>
      </c>
      <c r="F13" s="6" t="s">
        <v>5</v>
      </c>
      <c r="G13" s="6">
        <v>7</v>
      </c>
      <c r="H13" s="8">
        <f>VLOOKUP(F13,'[1]ARISTO PHARMASEUTICALS'!$C$3:$E$46,3,FALSE)</f>
        <v>38.630000000000003</v>
      </c>
      <c r="I13" s="8">
        <f t="shared" si="0"/>
        <v>54.082000000000008</v>
      </c>
      <c r="J13" s="8">
        <f t="shared" si="1"/>
        <v>14</v>
      </c>
      <c r="K13" s="8">
        <v>35</v>
      </c>
      <c r="L13" s="8">
        <f t="shared" si="2"/>
        <v>373.49200000000002</v>
      </c>
    </row>
    <row r="14" spans="1:15" s="5" customFormat="1" ht="14.65" customHeight="1">
      <c r="A14" s="18">
        <v>11</v>
      </c>
      <c r="B14" s="6" t="s">
        <v>38</v>
      </c>
      <c r="C14" s="6" t="s">
        <v>43</v>
      </c>
      <c r="D14" s="7" t="s">
        <v>44</v>
      </c>
      <c r="E14" s="19" t="s">
        <v>6</v>
      </c>
      <c r="F14" s="6" t="s">
        <v>5</v>
      </c>
      <c r="G14" s="6">
        <v>4</v>
      </c>
      <c r="H14" s="8">
        <f>VLOOKUP(F14,'[1]ARISTO PHARMASEUTICALS'!$C$3:$E$46,3,FALSE)</f>
        <v>38.630000000000003</v>
      </c>
      <c r="I14" s="8">
        <f t="shared" si="0"/>
        <v>30.904000000000003</v>
      </c>
      <c r="J14" s="8">
        <f t="shared" si="1"/>
        <v>8</v>
      </c>
      <c r="K14" s="8">
        <v>35</v>
      </c>
      <c r="L14" s="8">
        <f t="shared" si="2"/>
        <v>228.42400000000001</v>
      </c>
    </row>
    <row r="15" spans="1:15" s="5" customFormat="1" ht="14.65" customHeight="1">
      <c r="A15" s="18">
        <v>12</v>
      </c>
      <c r="B15" s="6" t="s">
        <v>38</v>
      </c>
      <c r="C15" s="6" t="s">
        <v>45</v>
      </c>
      <c r="D15" s="7" t="s">
        <v>46</v>
      </c>
      <c r="E15" s="19" t="s">
        <v>6</v>
      </c>
      <c r="F15" s="6" t="s">
        <v>5</v>
      </c>
      <c r="G15" s="6">
        <v>3</v>
      </c>
      <c r="H15" s="8">
        <f>VLOOKUP(F15,'[1]ARISTO PHARMASEUTICALS'!$C$3:$E$46,3,FALSE)</f>
        <v>38.630000000000003</v>
      </c>
      <c r="I15" s="8">
        <f t="shared" si="0"/>
        <v>23.178000000000004</v>
      </c>
      <c r="J15" s="8">
        <f t="shared" si="1"/>
        <v>6</v>
      </c>
      <c r="K15" s="8">
        <v>35</v>
      </c>
      <c r="L15" s="8">
        <f t="shared" si="2"/>
        <v>180.06800000000001</v>
      </c>
    </row>
    <row r="16" spans="1:15" s="5" customFormat="1" ht="14.65" customHeight="1">
      <c r="A16" s="18">
        <v>13</v>
      </c>
      <c r="B16" s="6" t="s">
        <v>38</v>
      </c>
      <c r="C16" s="6" t="s">
        <v>47</v>
      </c>
      <c r="D16" s="7" t="s">
        <v>48</v>
      </c>
      <c r="E16" s="19" t="s">
        <v>6</v>
      </c>
      <c r="F16" s="6" t="s">
        <v>5</v>
      </c>
      <c r="G16" s="6">
        <v>12</v>
      </c>
      <c r="H16" s="8">
        <f>VLOOKUP(F16,'[1]ARISTO PHARMASEUTICALS'!$C$3:$E$46,3,FALSE)</f>
        <v>38.630000000000003</v>
      </c>
      <c r="I16" s="8">
        <f t="shared" si="0"/>
        <v>92.712000000000018</v>
      </c>
      <c r="J16" s="8">
        <f t="shared" si="1"/>
        <v>24</v>
      </c>
      <c r="K16" s="8">
        <v>35</v>
      </c>
      <c r="L16" s="8">
        <f t="shared" si="2"/>
        <v>615.27200000000005</v>
      </c>
    </row>
    <row r="17" spans="1:12" s="5" customFormat="1" ht="14.65" customHeight="1">
      <c r="A17" s="18">
        <v>14</v>
      </c>
      <c r="B17" s="6" t="s">
        <v>49</v>
      </c>
      <c r="C17" s="6" t="s">
        <v>50</v>
      </c>
      <c r="D17" s="7" t="s">
        <v>51</v>
      </c>
      <c r="E17" s="19" t="s">
        <v>6</v>
      </c>
      <c r="F17" s="6" t="s">
        <v>4</v>
      </c>
      <c r="G17" s="6">
        <v>1</v>
      </c>
      <c r="H17" s="8">
        <f>VLOOKUP(F17,'[1]ARISTO PHARMASEUTICALS'!$C$3:$E$46,3,FALSE)</f>
        <v>33.81</v>
      </c>
      <c r="I17" s="8">
        <f t="shared" si="0"/>
        <v>6.7620000000000005</v>
      </c>
      <c r="J17" s="8">
        <f t="shared" si="1"/>
        <v>2</v>
      </c>
      <c r="K17" s="8">
        <v>35</v>
      </c>
      <c r="L17" s="8">
        <f t="shared" si="2"/>
        <v>77.572000000000003</v>
      </c>
    </row>
    <row r="18" spans="1:12" s="5" customFormat="1" ht="14.65" customHeight="1">
      <c r="A18" s="18">
        <v>15</v>
      </c>
      <c r="B18" s="6" t="s">
        <v>49</v>
      </c>
      <c r="C18" s="6" t="s">
        <v>52</v>
      </c>
      <c r="D18" s="7" t="s">
        <v>53</v>
      </c>
      <c r="E18" s="19" t="s">
        <v>6</v>
      </c>
      <c r="F18" s="6" t="s">
        <v>4</v>
      </c>
      <c r="G18" s="6">
        <v>13</v>
      </c>
      <c r="H18" s="8">
        <f>VLOOKUP(F18,'[1]ARISTO PHARMASEUTICALS'!$C$3:$E$46,3,FALSE)</f>
        <v>33.81</v>
      </c>
      <c r="I18" s="8">
        <f t="shared" si="0"/>
        <v>87.906000000000006</v>
      </c>
      <c r="J18" s="8">
        <f t="shared" si="1"/>
        <v>26</v>
      </c>
      <c r="K18" s="8">
        <v>35</v>
      </c>
      <c r="L18" s="8">
        <f t="shared" si="2"/>
        <v>588.43600000000004</v>
      </c>
    </row>
    <row r="19" spans="1:12" s="5" customFormat="1" ht="14.65" customHeight="1">
      <c r="A19" s="18">
        <v>16</v>
      </c>
      <c r="B19" s="6" t="s">
        <v>54</v>
      </c>
      <c r="C19" s="6" t="s">
        <v>55</v>
      </c>
      <c r="D19" s="7" t="s">
        <v>56</v>
      </c>
      <c r="E19" s="19" t="s">
        <v>6</v>
      </c>
      <c r="F19" s="6" t="s">
        <v>5</v>
      </c>
      <c r="G19" s="6">
        <v>1</v>
      </c>
      <c r="H19" s="8">
        <f>VLOOKUP(F19,'[1]ARISTO PHARMASEUTICALS'!$C$3:$E$46,3,FALSE)</f>
        <v>38.630000000000003</v>
      </c>
      <c r="I19" s="8">
        <f t="shared" si="0"/>
        <v>7.7260000000000009</v>
      </c>
      <c r="J19" s="8">
        <f t="shared" si="1"/>
        <v>2</v>
      </c>
      <c r="K19" s="8">
        <v>35</v>
      </c>
      <c r="L19" s="8">
        <f t="shared" si="2"/>
        <v>83.355999999999995</v>
      </c>
    </row>
    <row r="20" spans="1:12" s="5" customFormat="1" ht="14.65" customHeight="1">
      <c r="A20" s="18">
        <v>17</v>
      </c>
      <c r="B20" s="6" t="s">
        <v>54</v>
      </c>
      <c r="C20" s="6" t="s">
        <v>57</v>
      </c>
      <c r="D20" s="7" t="s">
        <v>58</v>
      </c>
      <c r="E20" s="19" t="s">
        <v>6</v>
      </c>
      <c r="F20" s="6" t="s">
        <v>5</v>
      </c>
      <c r="G20" s="6">
        <v>16</v>
      </c>
      <c r="H20" s="8">
        <f>VLOOKUP(F20,'[1]ARISTO PHARMASEUTICALS'!$C$3:$E$46,3,FALSE)</f>
        <v>38.630000000000003</v>
      </c>
      <c r="I20" s="8">
        <f t="shared" si="0"/>
        <v>123.61600000000001</v>
      </c>
      <c r="J20" s="8">
        <f t="shared" si="1"/>
        <v>32</v>
      </c>
      <c r="K20" s="8">
        <v>35</v>
      </c>
      <c r="L20" s="8">
        <f t="shared" si="2"/>
        <v>808.69600000000003</v>
      </c>
    </row>
    <row r="21" spans="1:12" s="5" customFormat="1" ht="14.65" customHeight="1">
      <c r="A21" s="18">
        <v>18</v>
      </c>
      <c r="B21" s="6" t="s">
        <v>59</v>
      </c>
      <c r="C21" s="6" t="s">
        <v>60</v>
      </c>
      <c r="D21" s="7" t="s">
        <v>61</v>
      </c>
      <c r="E21" s="19" t="s">
        <v>6</v>
      </c>
      <c r="F21" s="6" t="s">
        <v>3</v>
      </c>
      <c r="G21" s="6">
        <v>5</v>
      </c>
      <c r="H21" s="8">
        <f>VLOOKUP(F21,'[1]ARISTO PHARMASEUTICALS'!$C$3:$E$46,3,FALSE)</f>
        <v>26.35</v>
      </c>
      <c r="I21" s="8">
        <f t="shared" si="0"/>
        <v>26.35</v>
      </c>
      <c r="J21" s="8">
        <f t="shared" si="1"/>
        <v>10</v>
      </c>
      <c r="K21" s="8">
        <v>35</v>
      </c>
      <c r="L21" s="8">
        <f t="shared" si="2"/>
        <v>203.1</v>
      </c>
    </row>
    <row r="22" spans="1:12" s="5" customFormat="1" ht="14.65" customHeight="1">
      <c r="A22" s="18">
        <v>19</v>
      </c>
      <c r="B22" s="6" t="s">
        <v>59</v>
      </c>
      <c r="C22" s="6" t="s">
        <v>62</v>
      </c>
      <c r="D22" s="7" t="s">
        <v>63</v>
      </c>
      <c r="E22" s="19" t="s">
        <v>6</v>
      </c>
      <c r="F22" s="6" t="s">
        <v>3</v>
      </c>
      <c r="G22" s="6">
        <v>5</v>
      </c>
      <c r="H22" s="8">
        <f>VLOOKUP(F22,'[1]ARISTO PHARMASEUTICALS'!$C$3:$E$46,3,FALSE)</f>
        <v>26.35</v>
      </c>
      <c r="I22" s="8">
        <f t="shared" si="0"/>
        <v>26.35</v>
      </c>
      <c r="J22" s="8">
        <f t="shared" si="1"/>
        <v>10</v>
      </c>
      <c r="K22" s="8">
        <v>35</v>
      </c>
      <c r="L22" s="8">
        <f t="shared" si="2"/>
        <v>203.1</v>
      </c>
    </row>
    <row r="23" spans="1:12" s="5" customFormat="1" ht="14.65" customHeight="1">
      <c r="A23" s="18">
        <v>20</v>
      </c>
      <c r="B23" s="6" t="s">
        <v>64</v>
      </c>
      <c r="C23" s="6" t="s">
        <v>65</v>
      </c>
      <c r="D23" s="7" t="s">
        <v>66</v>
      </c>
      <c r="E23" s="19" t="s">
        <v>6</v>
      </c>
      <c r="F23" s="6" t="s">
        <v>5</v>
      </c>
      <c r="G23" s="6">
        <v>33</v>
      </c>
      <c r="H23" s="8">
        <f>VLOOKUP(F23,'[1]ARISTO PHARMASEUTICALS'!$C$3:$E$46,3,FALSE)</f>
        <v>38.630000000000003</v>
      </c>
      <c r="I23" s="8">
        <f t="shared" si="0"/>
        <v>254.95800000000006</v>
      </c>
      <c r="J23" s="8">
        <f t="shared" si="1"/>
        <v>66</v>
      </c>
      <c r="K23" s="8">
        <v>35</v>
      </c>
      <c r="L23" s="8">
        <f t="shared" si="2"/>
        <v>1630.7480000000003</v>
      </c>
    </row>
    <row r="24" spans="1:12" s="5" customFormat="1" ht="14.65" customHeight="1">
      <c r="A24" s="18">
        <v>21</v>
      </c>
      <c r="B24" s="6" t="s">
        <v>64</v>
      </c>
      <c r="C24" s="6" t="s">
        <v>67</v>
      </c>
      <c r="D24" s="7" t="s">
        <v>68</v>
      </c>
      <c r="E24" s="19" t="s">
        <v>6</v>
      </c>
      <c r="F24" s="6" t="s">
        <v>5</v>
      </c>
      <c r="G24" s="6">
        <v>6</v>
      </c>
      <c r="H24" s="8">
        <f>VLOOKUP(F24,'[1]ARISTO PHARMASEUTICALS'!$C$3:$E$46,3,FALSE)</f>
        <v>38.630000000000003</v>
      </c>
      <c r="I24" s="8">
        <f t="shared" si="0"/>
        <v>46.356000000000009</v>
      </c>
      <c r="J24" s="8">
        <f t="shared" si="1"/>
        <v>12</v>
      </c>
      <c r="K24" s="8">
        <v>35</v>
      </c>
      <c r="L24" s="8">
        <f t="shared" si="2"/>
        <v>325.13600000000002</v>
      </c>
    </row>
    <row r="25" spans="1:12" s="5" customFormat="1" ht="14.65" customHeight="1">
      <c r="A25" s="18">
        <v>22</v>
      </c>
      <c r="B25" s="6" t="s">
        <v>69</v>
      </c>
      <c r="C25" s="6" t="s">
        <v>70</v>
      </c>
      <c r="D25" s="7" t="s">
        <v>71</v>
      </c>
      <c r="E25" s="19" t="s">
        <v>6</v>
      </c>
      <c r="F25" s="6" t="s">
        <v>72</v>
      </c>
      <c r="G25" s="6">
        <v>3</v>
      </c>
      <c r="H25" s="8">
        <f>VLOOKUP(F25,'[1]ARISTO PHARMASEUTICALS'!$C$3:$E$46,3,FALSE)</f>
        <v>26.35</v>
      </c>
      <c r="I25" s="8">
        <f t="shared" si="0"/>
        <v>15.810000000000002</v>
      </c>
      <c r="J25" s="8">
        <f t="shared" si="1"/>
        <v>6</v>
      </c>
      <c r="K25" s="8">
        <v>35</v>
      </c>
      <c r="L25" s="8">
        <f t="shared" si="2"/>
        <v>135.86000000000001</v>
      </c>
    </row>
    <row r="26" spans="1:12" s="5" customFormat="1" ht="30">
      <c r="A26" s="18">
        <v>23</v>
      </c>
      <c r="B26" s="6" t="s">
        <v>73</v>
      </c>
      <c r="C26" s="6" t="s">
        <v>74</v>
      </c>
      <c r="D26" s="7" t="s">
        <v>75</v>
      </c>
      <c r="E26" s="19" t="s">
        <v>6</v>
      </c>
      <c r="F26" s="6" t="s">
        <v>5</v>
      </c>
      <c r="G26" s="6">
        <v>58</v>
      </c>
      <c r="H26" s="8">
        <f>VLOOKUP(F26,'[1]ARISTO PHARMASEUTICALS'!$C$3:$E$46,3,FALSE)</f>
        <v>38.630000000000003</v>
      </c>
      <c r="I26" s="8">
        <f t="shared" si="0"/>
        <v>448.108</v>
      </c>
      <c r="J26" s="8">
        <f t="shared" si="1"/>
        <v>116</v>
      </c>
      <c r="K26" s="8">
        <v>35</v>
      </c>
      <c r="L26" s="8">
        <f t="shared" si="2"/>
        <v>2839.6480000000001</v>
      </c>
    </row>
    <row r="27" spans="1:12" s="5" customFormat="1" ht="14.45" customHeight="1">
      <c r="A27" s="18">
        <v>24</v>
      </c>
      <c r="B27" s="6" t="s">
        <v>73</v>
      </c>
      <c r="C27" s="6" t="s">
        <v>76</v>
      </c>
      <c r="D27" s="7" t="s">
        <v>77</v>
      </c>
      <c r="E27" s="19" t="s">
        <v>6</v>
      </c>
      <c r="F27" s="6" t="s">
        <v>5</v>
      </c>
      <c r="G27" s="6">
        <v>2</v>
      </c>
      <c r="H27" s="8">
        <f>VLOOKUP(F27,'[1]ARISTO PHARMASEUTICALS'!$C$3:$E$46,3,FALSE)</f>
        <v>38.630000000000003</v>
      </c>
      <c r="I27" s="8">
        <f t="shared" si="0"/>
        <v>15.452000000000002</v>
      </c>
      <c r="J27" s="8">
        <f t="shared" si="1"/>
        <v>4</v>
      </c>
      <c r="K27" s="8">
        <v>35</v>
      </c>
      <c r="L27" s="8">
        <f t="shared" si="2"/>
        <v>131.71199999999999</v>
      </c>
    </row>
    <row r="28" spans="1:12" s="5" customFormat="1" ht="14.45" customHeight="1">
      <c r="A28" s="18">
        <v>25</v>
      </c>
      <c r="B28" s="6" t="s">
        <v>73</v>
      </c>
      <c r="C28" s="6" t="s">
        <v>78</v>
      </c>
      <c r="D28" s="7" t="s">
        <v>79</v>
      </c>
      <c r="E28" s="19" t="s">
        <v>6</v>
      </c>
      <c r="F28" s="6" t="s">
        <v>72</v>
      </c>
      <c r="G28" s="6">
        <v>1</v>
      </c>
      <c r="H28" s="8">
        <f>VLOOKUP(F28,'[1]ARISTO PHARMASEUTICALS'!$C$3:$E$46,3,FALSE)</f>
        <v>26.35</v>
      </c>
      <c r="I28" s="8">
        <f t="shared" si="0"/>
        <v>5.2700000000000005</v>
      </c>
      <c r="J28" s="8">
        <f t="shared" si="1"/>
        <v>2</v>
      </c>
      <c r="K28" s="8">
        <v>35</v>
      </c>
      <c r="L28" s="8">
        <f t="shared" si="2"/>
        <v>68.62</v>
      </c>
    </row>
    <row r="29" spans="1:12" s="5" customFormat="1" ht="14.45" customHeight="1">
      <c r="A29" s="18">
        <v>26</v>
      </c>
      <c r="B29" s="6" t="s">
        <v>73</v>
      </c>
      <c r="C29" s="6" t="s">
        <v>80</v>
      </c>
      <c r="D29" s="7" t="s">
        <v>81</v>
      </c>
      <c r="E29" s="19" t="s">
        <v>6</v>
      </c>
      <c r="F29" s="6" t="s">
        <v>72</v>
      </c>
      <c r="G29" s="6">
        <v>11</v>
      </c>
      <c r="H29" s="8">
        <f>VLOOKUP(F29,'[1]ARISTO PHARMASEUTICALS'!$C$3:$E$46,3,FALSE)</f>
        <v>26.35</v>
      </c>
      <c r="I29" s="8">
        <f t="shared" si="0"/>
        <v>57.970000000000006</v>
      </c>
      <c r="J29" s="8">
        <f t="shared" si="1"/>
        <v>22</v>
      </c>
      <c r="K29" s="8">
        <v>35</v>
      </c>
      <c r="L29" s="8">
        <f t="shared" si="2"/>
        <v>404.82000000000005</v>
      </c>
    </row>
    <row r="30" spans="1:12" s="5" customFormat="1" ht="14.45" customHeight="1">
      <c r="A30" s="18">
        <v>27</v>
      </c>
      <c r="B30" s="6" t="s">
        <v>82</v>
      </c>
      <c r="C30" s="6" t="s">
        <v>83</v>
      </c>
      <c r="D30" s="7" t="s">
        <v>84</v>
      </c>
      <c r="E30" s="19" t="s">
        <v>6</v>
      </c>
      <c r="F30" s="6" t="s">
        <v>5</v>
      </c>
      <c r="G30" s="6">
        <v>23</v>
      </c>
      <c r="H30" s="8">
        <f>VLOOKUP(F30,'[1]ARISTO PHARMASEUTICALS'!$C$3:$E$46,3,FALSE)</f>
        <v>38.630000000000003</v>
      </c>
      <c r="I30" s="8">
        <f t="shared" si="0"/>
        <v>177.69800000000001</v>
      </c>
      <c r="J30" s="8">
        <f t="shared" si="1"/>
        <v>46</v>
      </c>
      <c r="K30" s="8">
        <v>35</v>
      </c>
      <c r="L30" s="8">
        <f t="shared" si="2"/>
        <v>1147.1880000000001</v>
      </c>
    </row>
    <row r="31" spans="1:12" s="5" customFormat="1" ht="14.45" customHeight="1">
      <c r="A31" s="18">
        <v>28</v>
      </c>
      <c r="B31" s="6" t="s">
        <v>82</v>
      </c>
      <c r="C31" s="6" t="s">
        <v>85</v>
      </c>
      <c r="D31" s="7" t="s">
        <v>86</v>
      </c>
      <c r="E31" s="19" t="s">
        <v>6</v>
      </c>
      <c r="F31" s="6" t="s">
        <v>5</v>
      </c>
      <c r="G31" s="6">
        <v>2</v>
      </c>
      <c r="H31" s="8">
        <f>VLOOKUP(F31,'[1]ARISTO PHARMASEUTICALS'!$C$3:$E$46,3,FALSE)</f>
        <v>38.630000000000003</v>
      </c>
      <c r="I31" s="8">
        <f t="shared" si="0"/>
        <v>15.452000000000002</v>
      </c>
      <c r="J31" s="8">
        <f t="shared" si="1"/>
        <v>4</v>
      </c>
      <c r="K31" s="8">
        <v>35</v>
      </c>
      <c r="L31" s="8">
        <f t="shared" si="2"/>
        <v>131.71199999999999</v>
      </c>
    </row>
    <row r="32" spans="1:12" s="5" customFormat="1" ht="14.45" customHeight="1">
      <c r="A32" s="18">
        <v>29</v>
      </c>
      <c r="B32" s="6" t="s">
        <v>87</v>
      </c>
      <c r="C32" s="6" t="s">
        <v>88</v>
      </c>
      <c r="D32" s="7" t="s">
        <v>89</v>
      </c>
      <c r="E32" s="19" t="s">
        <v>6</v>
      </c>
      <c r="F32" s="6" t="s">
        <v>72</v>
      </c>
      <c r="G32" s="6">
        <v>3</v>
      </c>
      <c r="H32" s="8">
        <f>VLOOKUP(F32,'[1]ARISTO PHARMASEUTICALS'!$C$3:$E$46,3,FALSE)</f>
        <v>26.35</v>
      </c>
      <c r="I32" s="8">
        <f t="shared" si="0"/>
        <v>15.810000000000002</v>
      </c>
      <c r="J32" s="8">
        <f t="shared" si="1"/>
        <v>6</v>
      </c>
      <c r="K32" s="8">
        <v>35</v>
      </c>
      <c r="L32" s="8">
        <f t="shared" si="2"/>
        <v>135.86000000000001</v>
      </c>
    </row>
    <row r="33" spans="1:12" s="5" customFormat="1" ht="14.45" customHeight="1">
      <c r="A33" s="18">
        <v>30</v>
      </c>
      <c r="B33" s="6" t="s">
        <v>90</v>
      </c>
      <c r="C33" s="6" t="s">
        <v>91</v>
      </c>
      <c r="D33" s="7" t="s">
        <v>92</v>
      </c>
      <c r="E33" s="19" t="s">
        <v>6</v>
      </c>
      <c r="F33" s="6" t="s">
        <v>5</v>
      </c>
      <c r="G33" s="6">
        <v>23</v>
      </c>
      <c r="H33" s="8">
        <f>VLOOKUP(F33,'[1]ARISTO PHARMASEUTICALS'!$C$3:$E$46,3,FALSE)</f>
        <v>38.630000000000003</v>
      </c>
      <c r="I33" s="8">
        <f t="shared" si="0"/>
        <v>177.69800000000001</v>
      </c>
      <c r="J33" s="8">
        <f t="shared" si="1"/>
        <v>46</v>
      </c>
      <c r="K33" s="8">
        <v>35</v>
      </c>
      <c r="L33" s="8">
        <f t="shared" si="2"/>
        <v>1147.1880000000001</v>
      </c>
    </row>
    <row r="34" spans="1:12" s="5" customFormat="1" ht="14.45" customHeight="1">
      <c r="A34" s="18">
        <v>31</v>
      </c>
      <c r="B34" s="6" t="s">
        <v>90</v>
      </c>
      <c r="C34" s="6" t="s">
        <v>93</v>
      </c>
      <c r="D34" s="7" t="s">
        <v>94</v>
      </c>
      <c r="E34" s="19" t="s">
        <v>6</v>
      </c>
      <c r="F34" s="6" t="s">
        <v>5</v>
      </c>
      <c r="G34" s="6">
        <v>4</v>
      </c>
      <c r="H34" s="8">
        <f>VLOOKUP(F34,'[1]ARISTO PHARMASEUTICALS'!$C$3:$E$46,3,FALSE)</f>
        <v>38.630000000000003</v>
      </c>
      <c r="I34" s="8">
        <f t="shared" si="0"/>
        <v>30.904000000000003</v>
      </c>
      <c r="J34" s="8">
        <f t="shared" si="1"/>
        <v>8</v>
      </c>
      <c r="K34" s="8">
        <v>35</v>
      </c>
      <c r="L34" s="8">
        <f t="shared" si="2"/>
        <v>228.42400000000001</v>
      </c>
    </row>
    <row r="35" spans="1:12" s="5" customFormat="1" ht="14.45" customHeight="1">
      <c r="A35" s="18">
        <v>32</v>
      </c>
      <c r="B35" s="6" t="s">
        <v>95</v>
      </c>
      <c r="C35" s="6" t="s">
        <v>96</v>
      </c>
      <c r="D35" s="7" t="s">
        <v>97</v>
      </c>
      <c r="E35" s="19" t="s">
        <v>6</v>
      </c>
      <c r="F35" s="6" t="s">
        <v>5</v>
      </c>
      <c r="G35" s="6">
        <v>2</v>
      </c>
      <c r="H35" s="8">
        <f>VLOOKUP(F35,'[1]ARISTO PHARMASEUTICALS'!$C$3:$E$46,3,FALSE)</f>
        <v>38.630000000000003</v>
      </c>
      <c r="I35" s="8">
        <f t="shared" si="0"/>
        <v>15.452000000000002</v>
      </c>
      <c r="J35" s="8">
        <f t="shared" si="1"/>
        <v>4</v>
      </c>
      <c r="K35" s="8">
        <v>35</v>
      </c>
      <c r="L35" s="8">
        <f t="shared" si="2"/>
        <v>131.71199999999999</v>
      </c>
    </row>
    <row r="36" spans="1:12" s="5" customFormat="1" ht="14.45" customHeight="1">
      <c r="A36" s="18">
        <v>33</v>
      </c>
      <c r="B36" s="6" t="s">
        <v>95</v>
      </c>
      <c r="C36" s="6" t="s">
        <v>98</v>
      </c>
      <c r="D36" s="7" t="s">
        <v>99</v>
      </c>
      <c r="E36" s="19" t="s">
        <v>6</v>
      </c>
      <c r="F36" s="6" t="s">
        <v>5</v>
      </c>
      <c r="G36" s="6">
        <v>7</v>
      </c>
      <c r="H36" s="8">
        <f>VLOOKUP(F36,'[1]ARISTO PHARMASEUTICALS'!$C$3:$E$46,3,FALSE)</f>
        <v>38.630000000000003</v>
      </c>
      <c r="I36" s="8">
        <f t="shared" si="0"/>
        <v>54.082000000000008</v>
      </c>
      <c r="J36" s="8">
        <f t="shared" si="1"/>
        <v>14</v>
      </c>
      <c r="K36" s="8">
        <v>35</v>
      </c>
      <c r="L36" s="8">
        <f t="shared" si="2"/>
        <v>373.49200000000002</v>
      </c>
    </row>
    <row r="37" spans="1:12" s="5" customFormat="1" ht="14.45" customHeight="1">
      <c r="A37" s="18">
        <v>34</v>
      </c>
      <c r="B37" s="6" t="s">
        <v>95</v>
      </c>
      <c r="C37" s="6" t="s">
        <v>100</v>
      </c>
      <c r="D37" s="7" t="s">
        <v>101</v>
      </c>
      <c r="E37" s="19" t="s">
        <v>6</v>
      </c>
      <c r="F37" s="6" t="s">
        <v>5</v>
      </c>
      <c r="G37" s="6">
        <v>14</v>
      </c>
      <c r="H37" s="8">
        <f>VLOOKUP(F37,'[1]ARISTO PHARMASEUTICALS'!$C$3:$E$46,3,FALSE)</f>
        <v>38.630000000000003</v>
      </c>
      <c r="I37" s="8">
        <f t="shared" si="0"/>
        <v>108.16400000000002</v>
      </c>
      <c r="J37" s="8">
        <f t="shared" si="1"/>
        <v>28</v>
      </c>
      <c r="K37" s="8">
        <v>35</v>
      </c>
      <c r="L37" s="8">
        <f t="shared" si="2"/>
        <v>711.98400000000004</v>
      </c>
    </row>
    <row r="38" spans="1:12" s="5" customFormat="1" ht="14.45" customHeight="1">
      <c r="A38" s="18">
        <v>35</v>
      </c>
      <c r="B38" s="6" t="s">
        <v>102</v>
      </c>
      <c r="C38" s="6" t="s">
        <v>103</v>
      </c>
      <c r="D38" s="7" t="s">
        <v>104</v>
      </c>
      <c r="E38" s="19" t="s">
        <v>6</v>
      </c>
      <c r="F38" s="6" t="s">
        <v>3</v>
      </c>
      <c r="G38" s="6">
        <v>4</v>
      </c>
      <c r="H38" s="8">
        <f>VLOOKUP(F38,'[1]ARISTO PHARMASEUTICALS'!$C$3:$E$46,3,FALSE)</f>
        <v>26.35</v>
      </c>
      <c r="I38" s="8">
        <f t="shared" si="0"/>
        <v>21.080000000000002</v>
      </c>
      <c r="J38" s="8">
        <f t="shared" si="1"/>
        <v>8</v>
      </c>
      <c r="K38" s="8">
        <v>35</v>
      </c>
      <c r="L38" s="8">
        <f t="shared" si="2"/>
        <v>169.48000000000002</v>
      </c>
    </row>
    <row r="39" spans="1:12" s="5" customFormat="1" ht="14.45" customHeight="1">
      <c r="A39" s="18">
        <v>36</v>
      </c>
      <c r="B39" s="6" t="s">
        <v>102</v>
      </c>
      <c r="C39" s="6" t="s">
        <v>105</v>
      </c>
      <c r="D39" s="7" t="s">
        <v>106</v>
      </c>
      <c r="E39" s="19" t="s">
        <v>6</v>
      </c>
      <c r="F39" s="6" t="s">
        <v>3</v>
      </c>
      <c r="G39" s="6">
        <v>4</v>
      </c>
      <c r="H39" s="8">
        <f>VLOOKUP(F39,'[1]ARISTO PHARMASEUTICALS'!$C$3:$E$46,3,FALSE)</f>
        <v>26.35</v>
      </c>
      <c r="I39" s="8">
        <f t="shared" si="0"/>
        <v>21.080000000000002</v>
      </c>
      <c r="J39" s="8">
        <f t="shared" si="1"/>
        <v>8</v>
      </c>
      <c r="K39" s="8">
        <v>35</v>
      </c>
      <c r="L39" s="8">
        <f t="shared" si="2"/>
        <v>169.48000000000002</v>
      </c>
    </row>
    <row r="40" spans="1:12" s="5" customFormat="1" ht="14.45" customHeight="1">
      <c r="A40" s="18">
        <v>37</v>
      </c>
      <c r="B40" s="6" t="s">
        <v>107</v>
      </c>
      <c r="C40" s="6" t="s">
        <v>108</v>
      </c>
      <c r="D40" s="7" t="s">
        <v>109</v>
      </c>
      <c r="E40" s="19" t="s">
        <v>6</v>
      </c>
      <c r="F40" s="6" t="s">
        <v>5</v>
      </c>
      <c r="G40" s="6">
        <v>33</v>
      </c>
      <c r="H40" s="8">
        <f>VLOOKUP(F40,'[1]ARISTO PHARMASEUTICALS'!$C$3:$E$46,3,FALSE)</f>
        <v>38.630000000000003</v>
      </c>
      <c r="I40" s="8">
        <f t="shared" si="0"/>
        <v>254.95800000000006</v>
      </c>
      <c r="J40" s="8">
        <f t="shared" si="1"/>
        <v>66</v>
      </c>
      <c r="K40" s="8">
        <v>35</v>
      </c>
      <c r="L40" s="8">
        <f t="shared" si="2"/>
        <v>1630.7480000000003</v>
      </c>
    </row>
    <row r="41" spans="1:12" s="5" customFormat="1" ht="14.45" customHeight="1">
      <c r="A41" s="18">
        <v>38</v>
      </c>
      <c r="B41" s="6" t="s">
        <v>107</v>
      </c>
      <c r="C41" s="6" t="s">
        <v>110</v>
      </c>
      <c r="D41" s="7" t="s">
        <v>111</v>
      </c>
      <c r="E41" s="19" t="s">
        <v>6</v>
      </c>
      <c r="F41" s="6" t="s">
        <v>5</v>
      </c>
      <c r="G41" s="6">
        <v>4</v>
      </c>
      <c r="H41" s="8">
        <f>VLOOKUP(F41,'[1]ARISTO PHARMASEUTICALS'!$C$3:$E$46,3,FALSE)</f>
        <v>38.630000000000003</v>
      </c>
      <c r="I41" s="8">
        <f t="shared" si="0"/>
        <v>30.904000000000003</v>
      </c>
      <c r="J41" s="8">
        <f t="shared" si="1"/>
        <v>8</v>
      </c>
      <c r="K41" s="8">
        <v>35</v>
      </c>
      <c r="L41" s="8">
        <f t="shared" si="2"/>
        <v>228.42400000000001</v>
      </c>
    </row>
    <row r="42" spans="1:12" s="5" customFormat="1" ht="14.45" customHeight="1">
      <c r="A42" s="18">
        <v>39</v>
      </c>
      <c r="B42" s="6" t="s">
        <v>107</v>
      </c>
      <c r="C42" s="6" t="s">
        <v>112</v>
      </c>
      <c r="D42" s="7" t="s">
        <v>113</v>
      </c>
      <c r="E42" s="19" t="s">
        <v>6</v>
      </c>
      <c r="F42" s="6" t="s">
        <v>5</v>
      </c>
      <c r="G42" s="6">
        <v>1</v>
      </c>
      <c r="H42" s="8">
        <f>VLOOKUP(F42,'[1]ARISTO PHARMASEUTICALS'!$C$3:$E$46,3,FALSE)</f>
        <v>38.630000000000003</v>
      </c>
      <c r="I42" s="8">
        <f t="shared" si="0"/>
        <v>7.7260000000000009</v>
      </c>
      <c r="J42" s="8">
        <f t="shared" si="1"/>
        <v>2</v>
      </c>
      <c r="K42" s="8">
        <v>35</v>
      </c>
      <c r="L42" s="8">
        <f t="shared" si="2"/>
        <v>83.355999999999995</v>
      </c>
    </row>
    <row r="43" spans="1:12" s="5" customFormat="1" ht="14.45" customHeight="1">
      <c r="A43" s="18">
        <v>40</v>
      </c>
      <c r="B43" s="6" t="s">
        <v>107</v>
      </c>
      <c r="C43" s="6" t="s">
        <v>114</v>
      </c>
      <c r="D43" s="7" t="s">
        <v>115</v>
      </c>
      <c r="E43" s="19" t="s">
        <v>6</v>
      </c>
      <c r="F43" s="6" t="s">
        <v>5</v>
      </c>
      <c r="G43" s="6">
        <v>62</v>
      </c>
      <c r="H43" s="8">
        <f>VLOOKUP(F43,'[1]ARISTO PHARMASEUTICALS'!$C$3:$E$46,3,FALSE)</f>
        <v>38.630000000000003</v>
      </c>
      <c r="I43" s="8">
        <f t="shared" si="0"/>
        <v>479.012</v>
      </c>
      <c r="J43" s="8">
        <f t="shared" si="1"/>
        <v>124</v>
      </c>
      <c r="K43" s="8">
        <v>35</v>
      </c>
      <c r="L43" s="8">
        <f t="shared" si="2"/>
        <v>3033.0720000000001</v>
      </c>
    </row>
    <row r="44" spans="1:12" s="5" customFormat="1" ht="14.45" customHeight="1">
      <c r="A44" s="18">
        <v>41</v>
      </c>
      <c r="B44" s="6" t="s">
        <v>107</v>
      </c>
      <c r="C44" s="6" t="s">
        <v>116</v>
      </c>
      <c r="D44" s="7" t="s">
        <v>117</v>
      </c>
      <c r="E44" s="19" t="s">
        <v>6</v>
      </c>
      <c r="F44" s="6" t="s">
        <v>5</v>
      </c>
      <c r="G44" s="6">
        <v>1</v>
      </c>
      <c r="H44" s="8">
        <f>VLOOKUP(F44,'[1]ARISTO PHARMASEUTICALS'!$C$3:$E$46,3,FALSE)</f>
        <v>38.630000000000003</v>
      </c>
      <c r="I44" s="8">
        <f t="shared" si="0"/>
        <v>7.7260000000000009</v>
      </c>
      <c r="J44" s="8">
        <f t="shared" si="1"/>
        <v>2</v>
      </c>
      <c r="K44" s="8">
        <v>35</v>
      </c>
      <c r="L44" s="8">
        <f t="shared" si="2"/>
        <v>83.355999999999995</v>
      </c>
    </row>
    <row r="45" spans="1:12" s="5" customFormat="1">
      <c r="A45" s="36" t="s">
        <v>118</v>
      </c>
      <c r="B45" s="37"/>
      <c r="C45" s="37"/>
      <c r="D45" s="37"/>
      <c r="E45" s="37"/>
      <c r="F45" s="37"/>
      <c r="G45" s="37"/>
      <c r="H45" s="37"/>
      <c r="I45" s="37"/>
      <c r="J45" s="37"/>
      <c r="K45" s="38"/>
      <c r="L45" s="20">
        <f>ROUND(SUM(L4:L44),0)</f>
        <v>21777</v>
      </c>
    </row>
    <row r="46" spans="1:12" s="5" customFormat="1" ht="15.75" thickBot="1">
      <c r="A46" s="15"/>
      <c r="D46" s="4"/>
      <c r="G46" s="17">
        <f>SUM(G4:G44)</f>
        <v>435</v>
      </c>
      <c r="H46" s="16"/>
      <c r="I46" s="16"/>
      <c r="J46" s="16"/>
      <c r="K46" s="16"/>
      <c r="L46" s="16"/>
    </row>
    <row r="47" spans="1:12" s="3" customFormat="1" ht="33" customHeight="1">
      <c r="A47" s="21" t="s">
        <v>19</v>
      </c>
      <c r="B47" s="22"/>
      <c r="C47" s="22"/>
      <c r="D47" s="22"/>
      <c r="E47" s="22"/>
      <c r="F47" s="22"/>
      <c r="G47" s="22"/>
      <c r="H47" s="23"/>
      <c r="I47" s="23"/>
      <c r="J47" s="23"/>
      <c r="K47" s="23"/>
      <c r="L47" s="24"/>
    </row>
    <row r="48" spans="1:12" s="3" customFormat="1" ht="60.75" customHeight="1" thickBot="1">
      <c r="A48" s="25" t="s">
        <v>18</v>
      </c>
      <c r="B48" s="26"/>
      <c r="C48" s="26"/>
      <c r="D48" s="26"/>
      <c r="E48" s="26"/>
      <c r="F48" s="26"/>
      <c r="G48" s="26"/>
      <c r="H48" s="27"/>
      <c r="I48" s="27"/>
      <c r="J48" s="27"/>
      <c r="K48" s="27"/>
      <c r="L48" s="28"/>
    </row>
  </sheetData>
  <mergeCells count="7">
    <mergeCell ref="A47:L47"/>
    <mergeCell ref="A48:L48"/>
    <mergeCell ref="A1:G1"/>
    <mergeCell ref="H1:L1"/>
    <mergeCell ref="A2:G2"/>
    <mergeCell ref="H2:L2"/>
    <mergeCell ref="A45:K45"/>
  </mergeCells>
  <conditionalFormatting sqref="C1:C2">
    <cfRule type="duplicateValues" dxfId="3" priority="3"/>
    <cfRule type="duplicateValues" dxfId="2" priority="4"/>
  </conditionalFormatting>
  <conditionalFormatting sqref="C47:C48">
    <cfRule type="duplicateValues" dxfId="1" priority="5"/>
    <cfRule type="duplicateValues" dxfId="0" priority="6"/>
  </conditionalFormatting>
  <pageMargins left="0.23622047244094491" right="0.19685039370078741" top="0.35" bottom="0.42" header="0.2" footer="0.18"/>
  <pageSetup paperSize="9"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2025-09-06T08:24:38Z</cp:lastPrinted>
  <dcterms:created xsi:type="dcterms:W3CDTF">2025-07-16T08:29:10Z</dcterms:created>
  <dcterms:modified xsi:type="dcterms:W3CDTF">2025-09-06T08:24:39Z</dcterms:modified>
</cp:coreProperties>
</file>