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Invoice!$A$3:$O$18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16" i="1" l="1"/>
  <c r="K14" i="1"/>
  <c r="J14" i="1"/>
  <c r="H14" i="1"/>
  <c r="K13" i="1"/>
  <c r="J13" i="1"/>
  <c r="H13" i="1"/>
  <c r="I13" i="1" s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I9" i="1" s="1"/>
  <c r="K8" i="1"/>
  <c r="J8" i="1"/>
  <c r="H8" i="1"/>
  <c r="I8" i="1" s="1"/>
  <c r="K7" i="1"/>
  <c r="J7" i="1"/>
  <c r="H7" i="1"/>
  <c r="I7" i="1" s="1"/>
  <c r="K6" i="1"/>
  <c r="J6" i="1"/>
  <c r="H6" i="1"/>
  <c r="I6" i="1" s="1"/>
  <c r="K5" i="1"/>
  <c r="J5" i="1"/>
  <c r="H5" i="1"/>
  <c r="I5" i="1" s="1"/>
  <c r="K4" i="1"/>
  <c r="J4" i="1"/>
  <c r="H4" i="1"/>
  <c r="I4" i="1" l="1"/>
  <c r="M4" i="1" s="1"/>
  <c r="M6" i="1"/>
  <c r="M10" i="1"/>
  <c r="M8" i="1"/>
  <c r="M12" i="1"/>
  <c r="M5" i="1"/>
  <c r="M9" i="1"/>
  <c r="M11" i="1"/>
  <c r="M13" i="1"/>
  <c r="I14" i="1"/>
  <c r="M14" i="1" s="1"/>
  <c r="M7" i="1"/>
  <c r="M15" i="1" l="1"/>
</calcChain>
</file>

<file path=xl/sharedStrings.xml><?xml version="1.0" encoding="utf-8"?>
<sst xmlns="http://schemas.openxmlformats.org/spreadsheetml/2006/main" count="95" uniqueCount="65">
  <si>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</si>
  <si>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</si>
  <si>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</si>
  <si>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</si>
  <si>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</si>
  <si>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</si>
  <si>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</si>
  <si>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</si>
  <si>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</si>
  <si>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</si>
  <si>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</si>
  <si>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</si>
  <si>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</si>
  <si>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</si>
  <si>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</si>
  <si>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</si>
  <si>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</si>
  <si>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</si>
  <si>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</si>
  <si>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</si>
  <si>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</si>
  <si>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</si>
  <si>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</si>
  <si>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</si>
  <si>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</si>
  <si>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</si>
  <si>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</si>
  <si>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</si>
  <si>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</si>
  <si>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JAJPUR TOWN</t>
  </si>
  <si>
    <t>01/8/2025</t>
  </si>
  <si>
    <t>SH/98</t>
  </si>
  <si>
    <t>566</t>
  </si>
  <si>
    <t>07/8/2025</t>
  </si>
  <si>
    <t>SH/99</t>
  </si>
  <si>
    <t>585</t>
  </si>
  <si>
    <t>08/8/2025</t>
  </si>
  <si>
    <t>SH/100</t>
  </si>
  <si>
    <t>588</t>
  </si>
  <si>
    <t>13/8/2025</t>
  </si>
  <si>
    <t>SH/101</t>
  </si>
  <si>
    <t>608</t>
  </si>
  <si>
    <t>18/8/2025</t>
  </si>
  <si>
    <t>SH/102</t>
  </si>
  <si>
    <t>619</t>
  </si>
  <si>
    <t>19/8/2025</t>
  </si>
  <si>
    <t>SH/103</t>
  </si>
  <si>
    <t>528</t>
  </si>
  <si>
    <t>SH/104</t>
  </si>
  <si>
    <t>629</t>
  </si>
  <si>
    <t>20/8/2025</t>
  </si>
  <si>
    <t>SH/105</t>
  </si>
  <si>
    <t>635</t>
  </si>
  <si>
    <t>21/8/2025</t>
  </si>
  <si>
    <t>SH/106</t>
  </si>
  <si>
    <t>638</t>
  </si>
  <si>
    <t>22/8/2025</t>
  </si>
  <si>
    <t>SH/107</t>
  </si>
  <si>
    <t>644</t>
  </si>
  <si>
    <t>BUGUDA</t>
  </si>
  <si>
    <t>30/8/2025</t>
  </si>
  <si>
    <t>SH/108</t>
  </si>
  <si>
    <t>661</t>
  </si>
  <si>
    <t>(RUPEES ONE LAKH TWENTY ONE THOUSAND  THIRTY FIVE ONLY)</t>
  </si>
  <si>
    <t>MONTH : AUGUST, 2025
Bill No. : 14664
Bill Date : 
Total Amount: 121035.00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</si>
</sst>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1152524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P20" sqref="P20:P21"/>
    </sheetView>
  </sheetViews>
  <sheetFormatPr defaultColWidth="10.140625" defaultRowHeight="15"/>
  <cols>
    <col min="1" max="1" width="4" style="1" bestFit="1" customWidth="1"/>
    <col min="2" max="2" width="10.140625" style="1" customWidth="1"/>
    <col min="3" max="3" width="8.7109375" style="1" customWidth="1"/>
    <col min="4" max="4" width="8.28515625" style="1" bestFit="1" customWidth="1"/>
    <col min="5" max="5" width="6.5703125" style="1" customWidth="1"/>
    <col min="6" max="6" width="18.140625" style="1" customWidth="1"/>
    <col min="7" max="7" width="6.140625" style="1" customWidth="1"/>
    <col min="8" max="8" width="7.28515625" style="1" customWidth="1"/>
    <col min="9" max="9" width="8.5703125" style="1" customWidth="1"/>
    <col min="10" max="10" width="7.85546875" style="1" customWidth="1"/>
    <col min="11" max="11" width="7.7109375" style="1" customWidth="1"/>
    <col min="12" max="12" width="7" style="1" customWidth="1"/>
    <col min="13" max="13" width="10" style="1" customWidth="1"/>
    <col min="14" max="14" width="15.28515625" style="1" bestFit="1" customWidth="1"/>
    <col min="15" max="15" width="10.5703125" style="1" customWidth="1"/>
    <col min="16" max="16384" width="10.140625" style="1"/>
  </cols>
  <sheetData>
    <row r="1" spans="1:15" ht="80.25" customHeight="1" thickBot="1">
      <c r="A1" s="41"/>
      <c r="B1" s="42"/>
      <c r="C1" s="42"/>
      <c r="D1" s="42"/>
      <c r="E1" s="42"/>
      <c r="F1" s="42"/>
      <c r="G1" s="37" t="s">
        <v>0</v>
      </c>
      <c r="H1" s="37"/>
      <c r="I1" s="37"/>
      <c r="J1" s="37"/>
      <c r="K1" s="37"/>
      <c r="L1" s="37"/>
      <c r="M1" s="38"/>
    </row>
    <row r="2" spans="1:15" ht="81" customHeight="1" thickBot="1">
      <c r="A2" s="43" t="s">
        <v>17</v>
      </c>
      <c r="B2" s="44"/>
      <c r="C2" s="44"/>
      <c r="D2" s="44"/>
      <c r="E2" s="44"/>
      <c r="F2" s="44"/>
      <c r="G2" s="39" t="s">
        <v>64</v>
      </c>
      <c r="H2" s="39"/>
      <c r="I2" s="39"/>
      <c r="J2" s="39"/>
      <c r="K2" s="39"/>
      <c r="L2" s="39"/>
      <c r="M2" s="40"/>
      <c r="O2" s="20"/>
    </row>
    <row r="3" spans="1:15" s="12" customFormat="1" ht="15" customHeight="1" thickBot="1">
      <c r="A3" s="8" t="s">
        <v>14</v>
      </c>
      <c r="B3" s="9" t="s">
        <v>1</v>
      </c>
      <c r="C3" s="9" t="s">
        <v>5</v>
      </c>
      <c r="D3" s="9" t="s">
        <v>21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16</v>
      </c>
      <c r="L3" s="10" t="s">
        <v>10</v>
      </c>
      <c r="M3" s="11" t="s">
        <v>11</v>
      </c>
    </row>
    <row r="4" spans="1:15" s="12" customFormat="1" ht="15" customHeight="1">
      <c r="A4" s="16">
        <v>1</v>
      </c>
      <c r="B4" s="17" t="s">
        <v>30</v>
      </c>
      <c r="C4" s="17" t="s">
        <v>31</v>
      </c>
      <c r="D4" s="17" t="s">
        <v>32</v>
      </c>
      <c r="E4" s="17" t="s">
        <v>12</v>
      </c>
      <c r="F4" s="17" t="s">
        <v>28</v>
      </c>
      <c r="G4" s="17">
        <v>111</v>
      </c>
      <c r="H4" s="18">
        <f>VLOOKUP(F4,'[1]SHALIMAR CHEMICALS'!$C$3:$D$89,2,FALSE)</f>
        <v>40.25</v>
      </c>
      <c r="I4" s="18">
        <f>G4*H4*20%</f>
        <v>893.55000000000007</v>
      </c>
      <c r="J4" s="18">
        <f>G4*2</f>
        <v>222</v>
      </c>
      <c r="K4" s="18">
        <f>G4*6</f>
        <v>666</v>
      </c>
      <c r="L4" s="18">
        <v>20</v>
      </c>
      <c r="M4" s="19">
        <f>G4*H4+I4+J4+K4+L4</f>
        <v>6269.3</v>
      </c>
    </row>
    <row r="5" spans="1:15" s="12" customFormat="1" ht="15" customHeight="1">
      <c r="A5" s="6">
        <v>2</v>
      </c>
      <c r="B5" s="2" t="s">
        <v>33</v>
      </c>
      <c r="C5" s="2" t="s">
        <v>34</v>
      </c>
      <c r="D5" s="2" t="s">
        <v>35</v>
      </c>
      <c r="E5" s="2" t="s">
        <v>12</v>
      </c>
      <c r="F5" s="2" t="s">
        <v>26</v>
      </c>
      <c r="G5" s="2">
        <v>146</v>
      </c>
      <c r="H5" s="3">
        <f>VLOOKUP(F5,'[1]SHALIMAR CHEMICALS'!$C$3:$D$89,2,FALSE)</f>
        <v>47.15</v>
      </c>
      <c r="I5" s="3">
        <f t="shared" ref="I5:I14" si="0">G5*H5*20%</f>
        <v>1376.78</v>
      </c>
      <c r="J5" s="3">
        <f t="shared" ref="J5:J14" si="1">G5*2</f>
        <v>292</v>
      </c>
      <c r="K5" s="3">
        <f t="shared" ref="K5:K14" si="2">G5*6</f>
        <v>876</v>
      </c>
      <c r="L5" s="3">
        <v>20</v>
      </c>
      <c r="M5" s="7">
        <f t="shared" ref="M5:M14" si="3">G5*H5+I5+J5+K5+L5</f>
        <v>9448.68</v>
      </c>
    </row>
    <row r="6" spans="1:15" s="12" customFormat="1" ht="15" customHeight="1">
      <c r="A6" s="6">
        <v>3</v>
      </c>
      <c r="B6" s="2" t="s">
        <v>36</v>
      </c>
      <c r="C6" s="2" t="s">
        <v>37</v>
      </c>
      <c r="D6" s="2" t="s">
        <v>38</v>
      </c>
      <c r="E6" s="2" t="s">
        <v>12</v>
      </c>
      <c r="F6" s="2" t="s">
        <v>13</v>
      </c>
      <c r="G6" s="2">
        <v>153</v>
      </c>
      <c r="H6" s="3">
        <f>VLOOKUP(F6,'[1]SHALIMAR CHEMICALS'!$C$3:$D$89,2,FALSE)</f>
        <v>46</v>
      </c>
      <c r="I6" s="3">
        <f t="shared" si="0"/>
        <v>1407.6000000000001</v>
      </c>
      <c r="J6" s="3">
        <f t="shared" si="1"/>
        <v>306</v>
      </c>
      <c r="K6" s="3">
        <f t="shared" si="2"/>
        <v>918</v>
      </c>
      <c r="L6" s="3">
        <v>20</v>
      </c>
      <c r="M6" s="7">
        <f t="shared" si="3"/>
        <v>9689.6</v>
      </c>
    </row>
    <row r="7" spans="1:15" s="12" customFormat="1" ht="15" customHeight="1">
      <c r="A7" s="6">
        <v>4</v>
      </c>
      <c r="B7" s="2" t="s">
        <v>39</v>
      </c>
      <c r="C7" s="2" t="s">
        <v>40</v>
      </c>
      <c r="D7" s="2" t="s">
        <v>41</v>
      </c>
      <c r="E7" s="2" t="s">
        <v>12</v>
      </c>
      <c r="F7" s="2" t="s">
        <v>29</v>
      </c>
      <c r="G7" s="2">
        <v>94</v>
      </c>
      <c r="H7" s="3">
        <f>VLOOKUP(F7,'[1]SHALIMAR CHEMICALS'!$C$3:$D$89,2,FALSE)</f>
        <v>40.25</v>
      </c>
      <c r="I7" s="3">
        <f t="shared" si="0"/>
        <v>756.7</v>
      </c>
      <c r="J7" s="3">
        <f t="shared" si="1"/>
        <v>188</v>
      </c>
      <c r="K7" s="3">
        <f t="shared" si="2"/>
        <v>564</v>
      </c>
      <c r="L7" s="3">
        <v>20</v>
      </c>
      <c r="M7" s="7">
        <f t="shared" si="3"/>
        <v>5312.2</v>
      </c>
    </row>
    <row r="8" spans="1:15" s="12" customFormat="1" ht="15" customHeight="1">
      <c r="A8" s="6">
        <v>5</v>
      </c>
      <c r="B8" s="2" t="s">
        <v>42</v>
      </c>
      <c r="C8" s="2" t="s">
        <v>43</v>
      </c>
      <c r="D8" s="2" t="s">
        <v>44</v>
      </c>
      <c r="E8" s="2" t="s">
        <v>12</v>
      </c>
      <c r="F8" s="2" t="s">
        <v>13</v>
      </c>
      <c r="G8" s="2">
        <v>404</v>
      </c>
      <c r="H8" s="3">
        <f>VLOOKUP(F8,'[1]SHALIMAR CHEMICALS'!$C$3:$D$89,2,FALSE)</f>
        <v>46</v>
      </c>
      <c r="I8" s="3">
        <f t="shared" si="0"/>
        <v>3716.8</v>
      </c>
      <c r="J8" s="3">
        <f t="shared" si="1"/>
        <v>808</v>
      </c>
      <c r="K8" s="3">
        <f t="shared" si="2"/>
        <v>2424</v>
      </c>
      <c r="L8" s="3">
        <v>20</v>
      </c>
      <c r="M8" s="7">
        <f t="shared" si="3"/>
        <v>25552.799999999999</v>
      </c>
    </row>
    <row r="9" spans="1:15" s="12" customFormat="1" ht="15" customHeight="1">
      <c r="A9" s="6">
        <v>6</v>
      </c>
      <c r="B9" s="2" t="s">
        <v>45</v>
      </c>
      <c r="C9" s="2" t="s">
        <v>46</v>
      </c>
      <c r="D9" s="2" t="s">
        <v>47</v>
      </c>
      <c r="E9" s="2" t="s">
        <v>12</v>
      </c>
      <c r="F9" s="2" t="s">
        <v>27</v>
      </c>
      <c r="G9" s="2">
        <v>163</v>
      </c>
      <c r="H9" s="3">
        <f>VLOOKUP(F9,'[1]SHALIMAR CHEMICALS'!$C$3:$D$89,2,FALSE)</f>
        <v>40.25</v>
      </c>
      <c r="I9" s="3">
        <f t="shared" si="0"/>
        <v>1312.15</v>
      </c>
      <c r="J9" s="3">
        <f t="shared" si="1"/>
        <v>326</v>
      </c>
      <c r="K9" s="3">
        <f t="shared" si="2"/>
        <v>978</v>
      </c>
      <c r="L9" s="3">
        <v>20</v>
      </c>
      <c r="M9" s="7">
        <f t="shared" si="3"/>
        <v>9196.9</v>
      </c>
    </row>
    <row r="10" spans="1:15" s="12" customFormat="1" ht="15" customHeight="1">
      <c r="A10" s="6">
        <v>7</v>
      </c>
      <c r="B10" s="2" t="s">
        <v>45</v>
      </c>
      <c r="C10" s="2" t="s">
        <v>48</v>
      </c>
      <c r="D10" s="2" t="s">
        <v>49</v>
      </c>
      <c r="E10" s="2" t="s">
        <v>12</v>
      </c>
      <c r="F10" s="2" t="s">
        <v>28</v>
      </c>
      <c r="G10" s="2">
        <v>150</v>
      </c>
      <c r="H10" s="3">
        <f>VLOOKUP(F10,'[1]SHALIMAR CHEMICALS'!$C$3:$D$89,2,FALSE)</f>
        <v>40.25</v>
      </c>
      <c r="I10" s="3">
        <f t="shared" si="0"/>
        <v>1207.5</v>
      </c>
      <c r="J10" s="3">
        <f t="shared" si="1"/>
        <v>300</v>
      </c>
      <c r="K10" s="3">
        <f t="shared" si="2"/>
        <v>900</v>
      </c>
      <c r="L10" s="3">
        <v>20</v>
      </c>
      <c r="M10" s="7">
        <f t="shared" si="3"/>
        <v>8465</v>
      </c>
    </row>
    <row r="11" spans="1:15" s="12" customFormat="1" ht="15" customHeight="1">
      <c r="A11" s="6">
        <v>8</v>
      </c>
      <c r="B11" s="2" t="s">
        <v>50</v>
      </c>
      <c r="C11" s="2" t="s">
        <v>51</v>
      </c>
      <c r="D11" s="2" t="s">
        <v>52</v>
      </c>
      <c r="E11" s="2" t="s">
        <v>12</v>
      </c>
      <c r="F11" s="2" t="s">
        <v>13</v>
      </c>
      <c r="G11" s="2">
        <v>149</v>
      </c>
      <c r="H11" s="3">
        <f>VLOOKUP(F11,'[1]SHALIMAR CHEMICALS'!$C$3:$D$89,2,FALSE)</f>
        <v>46</v>
      </c>
      <c r="I11" s="3">
        <f t="shared" si="0"/>
        <v>1370.8000000000002</v>
      </c>
      <c r="J11" s="3">
        <f t="shared" si="1"/>
        <v>298</v>
      </c>
      <c r="K11" s="3">
        <f t="shared" si="2"/>
        <v>894</v>
      </c>
      <c r="L11" s="3">
        <v>20</v>
      </c>
      <c r="M11" s="7">
        <f t="shared" si="3"/>
        <v>9436.7999999999993</v>
      </c>
    </row>
    <row r="12" spans="1:15" s="12" customFormat="1" ht="15" customHeight="1">
      <c r="A12" s="6">
        <v>9</v>
      </c>
      <c r="B12" s="2" t="s">
        <v>53</v>
      </c>
      <c r="C12" s="2" t="s">
        <v>54</v>
      </c>
      <c r="D12" s="2" t="s">
        <v>55</v>
      </c>
      <c r="E12" s="2" t="s">
        <v>12</v>
      </c>
      <c r="F12" s="2" t="s">
        <v>18</v>
      </c>
      <c r="G12" s="2">
        <v>250</v>
      </c>
      <c r="H12" s="3">
        <f>VLOOKUP(F12,'[1]SHALIMAR CHEMICALS'!$C$3:$D$89,2,FALSE)</f>
        <v>40.25</v>
      </c>
      <c r="I12" s="3">
        <f t="shared" si="0"/>
        <v>2012.5</v>
      </c>
      <c r="J12" s="3">
        <f t="shared" si="1"/>
        <v>500</v>
      </c>
      <c r="K12" s="3">
        <f t="shared" si="2"/>
        <v>1500</v>
      </c>
      <c r="L12" s="3">
        <v>20</v>
      </c>
      <c r="M12" s="7">
        <f t="shared" si="3"/>
        <v>14095</v>
      </c>
    </row>
    <row r="13" spans="1:15" s="12" customFormat="1" ht="15" customHeight="1">
      <c r="A13" s="6">
        <v>10</v>
      </c>
      <c r="B13" s="2" t="s">
        <v>56</v>
      </c>
      <c r="C13" s="2" t="s">
        <v>57</v>
      </c>
      <c r="D13" s="2" t="s">
        <v>58</v>
      </c>
      <c r="E13" s="2" t="s">
        <v>12</v>
      </c>
      <c r="F13" s="2" t="s">
        <v>59</v>
      </c>
      <c r="G13" s="2">
        <v>150</v>
      </c>
      <c r="H13" s="3">
        <f>VLOOKUP(F13,'[1]SHALIMAR CHEMICALS'!$C$3:$D$89,2,FALSE)</f>
        <v>67</v>
      </c>
      <c r="I13" s="3">
        <f t="shared" si="0"/>
        <v>2010</v>
      </c>
      <c r="J13" s="3">
        <f t="shared" si="1"/>
        <v>300</v>
      </c>
      <c r="K13" s="3">
        <f t="shared" si="2"/>
        <v>900</v>
      </c>
      <c r="L13" s="3">
        <v>20</v>
      </c>
      <c r="M13" s="7">
        <f t="shared" si="3"/>
        <v>13280</v>
      </c>
    </row>
    <row r="14" spans="1:15" s="12" customFormat="1" ht="15" customHeight="1" thickBot="1">
      <c r="A14" s="28">
        <v>11</v>
      </c>
      <c r="B14" s="21" t="s">
        <v>60</v>
      </c>
      <c r="C14" s="21" t="s">
        <v>61</v>
      </c>
      <c r="D14" s="21" t="s">
        <v>62</v>
      </c>
      <c r="E14" s="21" t="s">
        <v>12</v>
      </c>
      <c r="F14" s="21" t="s">
        <v>26</v>
      </c>
      <c r="G14" s="21">
        <v>159</v>
      </c>
      <c r="H14" s="22">
        <f>VLOOKUP(F14,'[1]SHALIMAR CHEMICALS'!$C$3:$D$89,2,FALSE)</f>
        <v>47.15</v>
      </c>
      <c r="I14" s="22">
        <f t="shared" si="0"/>
        <v>1499.37</v>
      </c>
      <c r="J14" s="22">
        <f t="shared" si="1"/>
        <v>318</v>
      </c>
      <c r="K14" s="22">
        <f t="shared" si="2"/>
        <v>954</v>
      </c>
      <c r="L14" s="22">
        <v>20</v>
      </c>
      <c r="M14" s="23">
        <f t="shared" si="3"/>
        <v>10288.219999999999</v>
      </c>
    </row>
    <row r="15" spans="1:15" s="12" customFormat="1" ht="15" customHeight="1" thickBot="1">
      <c r="A15" s="45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7"/>
      <c r="M15" s="30">
        <f>ROUND(SUM(M4:M14),0)</f>
        <v>121035</v>
      </c>
    </row>
    <row r="16" spans="1:15" s="12" customFormat="1" ht="15" customHeight="1" thickBot="1">
      <c r="A16" s="24"/>
      <c r="B16" s="25"/>
      <c r="C16" s="25"/>
      <c r="D16" s="25"/>
      <c r="E16" s="25"/>
      <c r="F16" s="25"/>
      <c r="G16" s="29">
        <f>SUM(G4:G14)</f>
        <v>1929</v>
      </c>
      <c r="H16" s="26"/>
      <c r="I16" s="26"/>
      <c r="J16" s="26"/>
      <c r="K16" s="26"/>
      <c r="L16" s="26"/>
      <c r="M16" s="27"/>
    </row>
    <row r="17" spans="1:13" ht="21.75" customHeight="1" thickBot="1">
      <c r="A17" s="31" t="s">
        <v>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3" ht="37.5" customHeight="1" thickBot="1">
      <c r="A18" s="34" t="s">
        <v>19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</row>
    <row r="19" spans="1:13" ht="15" customHeight="1"/>
    <row r="20" spans="1:13" ht="15" customHeight="1"/>
    <row r="21" spans="1:13" ht="15" customHeight="1"/>
    <row r="22" spans="1:13" ht="15" customHeight="1"/>
    <row r="23" spans="1:13" ht="15" customHeight="1"/>
    <row r="24" spans="1:13" ht="15" customHeight="1"/>
    <row r="25" spans="1:13" ht="15" customHeight="1"/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</sheetData>
  <sortState ref="B4:O51">
    <sortCondition ref="B4:B51"/>
  </sortState>
  <mergeCells count="7">
    <mergeCell ref="A17:M17"/>
    <mergeCell ref="A18:M18"/>
    <mergeCell ref="G1:M1"/>
    <mergeCell ref="G2:M2"/>
    <mergeCell ref="A1:F1"/>
    <mergeCell ref="A2:F2"/>
    <mergeCell ref="A15:L15"/>
  </mergeCells>
  <pageMargins left="0.31496062992125984" right="0.15748031496062992" top="0.55118110236220474" bottom="0.15748031496062992" header="0.47244094488188981" footer="0.15748031496062992"/>
  <pageSetup paperSize="9" scale="87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4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20</v>
      </c>
      <c r="P2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2025-09-09T11:18:03Z</cp:lastPrinted>
  <dcterms:created xsi:type="dcterms:W3CDTF">2022-05-02T05:54:47Z</dcterms:created>
  <dcterms:modified xsi:type="dcterms:W3CDTF">2025-09-09T11:19:52Z</dcterms:modified>
</cp:coreProperties>
</file>