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Invoice!$A$3:$N$32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9" i="1"/>
  <c r="J27"/>
  <c r="I27"/>
  <c r="H27"/>
  <c r="L27" s="1"/>
  <c r="J26"/>
  <c r="I26"/>
  <c r="H26"/>
  <c r="J25"/>
  <c r="I25"/>
  <c r="H25"/>
  <c r="L25" s="1"/>
  <c r="J24"/>
  <c r="I24"/>
  <c r="H24"/>
  <c r="L24" s="1"/>
  <c r="J23"/>
  <c r="I23"/>
  <c r="H23"/>
  <c r="L23" s="1"/>
  <c r="J22"/>
  <c r="I22"/>
  <c r="H22"/>
  <c r="L22" s="1"/>
  <c r="J21"/>
  <c r="I21"/>
  <c r="H21"/>
  <c r="L21" s="1"/>
  <c r="J20"/>
  <c r="I20"/>
  <c r="H20"/>
  <c r="J19"/>
  <c r="I19"/>
  <c r="H19"/>
  <c r="L19" s="1"/>
  <c r="J18"/>
  <c r="I18"/>
  <c r="H18"/>
  <c r="J17"/>
  <c r="I17"/>
  <c r="H17"/>
  <c r="L17" s="1"/>
  <c r="J16"/>
  <c r="I16"/>
  <c r="H16"/>
  <c r="J15"/>
  <c r="I15"/>
  <c r="H15"/>
  <c r="L15" s="1"/>
  <c r="J14"/>
  <c r="I14"/>
  <c r="H14"/>
  <c r="J13"/>
  <c r="I13"/>
  <c r="H13"/>
  <c r="L13" s="1"/>
  <c r="J12"/>
  <c r="I12"/>
  <c r="H12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l="1"/>
  <c r="L20"/>
  <c r="L6"/>
  <c r="L8"/>
  <c r="L28" s="1"/>
  <c r="L10"/>
  <c r="L12"/>
  <c r="L14"/>
  <c r="L16"/>
  <c r="L18"/>
  <c r="L26"/>
</calcChain>
</file>

<file path=xl/sharedStrings.xml><?xml version="1.0" encoding="utf-8"?>
<sst xmlns="http://schemas.openxmlformats.org/spreadsheetml/2006/main" count="164" uniqueCount="78">
  <si>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</si>
  <si>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</si>
  <si>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</si>
  <si>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</si>
  <si>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</si>
  <si>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</si>
  <si>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</si>
  <si>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</si>
  <si>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</si>
  <si>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</si>
  <si>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</si>
  <si>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</si>
  <si>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</si>
  <si>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</si>
  <si>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</si>
  <si>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</si>
  <si>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</si>
  <si>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</si>
  <si>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</si>
  <si>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</si>
  <si>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>BARGARH</t>
  </si>
  <si>
    <t>BETANATI</t>
  </si>
  <si>
    <t>BARBIL</t>
  </si>
  <si>
    <t>ITAMATI</t>
  </si>
  <si>
    <t>BALUGAON</t>
  </si>
  <si>
    <t xml:space="preserve">
To, 
AMAR ENTERPRISES
Address: C/o Susanti Rout Ward no. 19 Ground floor 
Samanta Sahi, Cuttack 753001, ODISHA,9937006936
GST No: 21ALUPK0101F1ZQ
</t>
  </si>
  <si>
    <t>Declaration � Kindly verify and confirm before 20/10/2024</t>
  </si>
  <si>
    <t>03/9/2024</t>
  </si>
  <si>
    <t>PL/DO/11001</t>
  </si>
  <si>
    <t>113</t>
  </si>
  <si>
    <t>DHENKANAL</t>
  </si>
  <si>
    <t>PL/DO/11002</t>
  </si>
  <si>
    <t>124</t>
  </si>
  <si>
    <t>BALAKATI</t>
  </si>
  <si>
    <t>PL/DO/11156</t>
  </si>
  <si>
    <t>336</t>
  </si>
  <si>
    <t>SAKHIGOPAL</t>
  </si>
  <si>
    <t>04/9/2024</t>
  </si>
  <si>
    <t>PL/MA/07802</t>
  </si>
  <si>
    <t>341</t>
  </si>
  <si>
    <t>RAIRANGPUR</t>
  </si>
  <si>
    <t>05/9/2024</t>
  </si>
  <si>
    <t>PL/MA/07859</t>
  </si>
  <si>
    <t>342</t>
  </si>
  <si>
    <t>AGARPADA</t>
  </si>
  <si>
    <t>PL/MA/07872</t>
  </si>
  <si>
    <t>339</t>
  </si>
  <si>
    <t>12/9/2024</t>
  </si>
  <si>
    <t>PL/MA/08191</t>
  </si>
  <si>
    <t>128</t>
  </si>
  <si>
    <t>18/9/2024</t>
  </si>
  <si>
    <t>PL/DO/12271</t>
  </si>
  <si>
    <t>365</t>
  </si>
  <si>
    <t>JATNI</t>
  </si>
  <si>
    <t>19/9/2024</t>
  </si>
  <si>
    <t>PL/MA/08519</t>
  </si>
  <si>
    <t>366</t>
  </si>
  <si>
    <t>JALESWAR</t>
  </si>
  <si>
    <t>PL/MA/08531</t>
  </si>
  <si>
    <t>368</t>
  </si>
  <si>
    <t>21/9/2024</t>
  </si>
  <si>
    <t>PL/DO/12587</t>
  </si>
  <si>
    <t>374</t>
  </si>
  <si>
    <t>24/9/2024</t>
  </si>
  <si>
    <t>PL/MA/08744</t>
  </si>
  <si>
    <t>377</t>
  </si>
  <si>
    <t>CHANDANESWAR</t>
  </si>
  <si>
    <t>26/9/2024</t>
  </si>
  <si>
    <t>PL/DO/12919</t>
  </si>
  <si>
    <t>389</t>
  </si>
  <si>
    <t>PL/MA/08827</t>
  </si>
  <si>
    <t>387</t>
  </si>
  <si>
    <t>KUCHINDA</t>
  </si>
  <si>
    <t>30/9/2024</t>
  </si>
  <si>
    <t>PL/MA/09080</t>
  </si>
  <si>
    <t>393</t>
  </si>
  <si>
    <t>(RUPEES FIVE THOUSAND EIGHT HUNDRED SIXTY ONE ONLY)</t>
  </si>
  <si>
    <t>Bill Date: 30/09/2024
Bill NO : 22716
Total Amount:  5861.00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</si>
</sst>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314324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C15">
            <v>100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  <row r="66">
          <cell r="B66" t="str">
            <v>RAJ NILAGIRI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  <row r="68">
          <cell r="B68" t="str">
            <v>KEONJHAR</v>
          </cell>
        </row>
        <row r="69">
          <cell r="B69" t="str">
            <v>DEOGARH</v>
          </cell>
          <cell r="D69">
            <v>130</v>
          </cell>
          <cell r="E69">
            <v>70</v>
          </cell>
        </row>
        <row r="70">
          <cell r="B70" t="str">
            <v>JHARSUGUDA</v>
          </cell>
          <cell r="D70">
            <v>110</v>
          </cell>
          <cell r="E70">
            <v>50</v>
          </cell>
        </row>
        <row r="71">
          <cell r="B71" t="str">
            <v>CHANDANESWAR</v>
          </cell>
          <cell r="D71">
            <v>120</v>
          </cell>
          <cell r="E71">
            <v>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topLeftCell="A13" workbookViewId="0">
      <selection activeCell="P32" sqref="P32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6.5703125" style="1" bestFit="1" customWidth="1"/>
    <col min="7" max="7" width="6.5703125" style="1" customWidth="1"/>
    <col min="8" max="9" width="7.5703125" style="1" customWidth="1"/>
    <col min="10" max="11" width="7.7109375" style="1" customWidth="1"/>
    <col min="12" max="12" width="8" style="1" customWidth="1"/>
    <col min="13" max="13" width="15.140625" style="5" bestFit="1" customWidth="1"/>
    <col min="14" max="16384" width="9.85546875" style="1"/>
  </cols>
  <sheetData>
    <row r="1" spans="1:17" ht="83.25" customHeight="1" thickBot="1">
      <c r="A1" s="25"/>
      <c r="B1" s="26"/>
      <c r="C1" s="26"/>
      <c r="D1" s="26"/>
      <c r="E1" s="26"/>
      <c r="F1" s="26"/>
      <c r="G1" s="26"/>
      <c r="H1" s="26"/>
      <c r="I1" s="23" t="s">
        <v>14</v>
      </c>
      <c r="J1" s="23"/>
      <c r="K1" s="23"/>
      <c r="L1" s="23"/>
      <c r="M1" s="24"/>
    </row>
    <row r="2" spans="1:17" ht="90" customHeight="1" thickBot="1">
      <c r="A2" s="29" t="s">
        <v>25</v>
      </c>
      <c r="B2" s="30"/>
      <c r="C2" s="30"/>
      <c r="D2" s="30"/>
      <c r="E2" s="30"/>
      <c r="F2" s="30"/>
      <c r="G2" s="30"/>
      <c r="H2" s="31"/>
      <c r="I2" s="27" t="s">
        <v>77</v>
      </c>
      <c r="J2" s="27"/>
      <c r="K2" s="27"/>
      <c r="L2" s="27"/>
      <c r="M2" s="28"/>
    </row>
    <row r="3" spans="1:17" s="4" customFormat="1" ht="15.75" thickBot="1">
      <c r="A3" s="8" t="s">
        <v>5</v>
      </c>
      <c r="B3" s="9" t="s">
        <v>0</v>
      </c>
      <c r="C3" s="9" t="s">
        <v>12</v>
      </c>
      <c r="D3" s="9" t="s">
        <v>13</v>
      </c>
      <c r="E3" s="9" t="s">
        <v>6</v>
      </c>
      <c r="F3" s="9" t="s">
        <v>7</v>
      </c>
      <c r="G3" s="9" t="s">
        <v>1</v>
      </c>
      <c r="H3" s="10" t="s">
        <v>2</v>
      </c>
      <c r="I3" s="10" t="s">
        <v>8</v>
      </c>
      <c r="J3" s="10" t="s">
        <v>9</v>
      </c>
      <c r="K3" s="10" t="s">
        <v>10</v>
      </c>
      <c r="L3" s="10" t="s">
        <v>11</v>
      </c>
      <c r="M3" s="11" t="s">
        <v>15</v>
      </c>
      <c r="P3" s="1"/>
      <c r="Q3" s="1"/>
    </row>
    <row r="4" spans="1:17" s="4" customFormat="1">
      <c r="A4" s="13">
        <v>1</v>
      </c>
      <c r="B4" s="2" t="s">
        <v>27</v>
      </c>
      <c r="C4" s="2" t="s">
        <v>28</v>
      </c>
      <c r="D4" s="2" t="s">
        <v>29</v>
      </c>
      <c r="E4" s="14" t="s">
        <v>16</v>
      </c>
      <c r="F4" s="2" t="s">
        <v>30</v>
      </c>
      <c r="G4" s="2">
        <v>2</v>
      </c>
      <c r="H4" s="3">
        <f>VLOOKUP(F4,[1]Sheet1!$B$1:$C$74,2,FALSE)</f>
        <v>100</v>
      </c>
      <c r="I4" s="3">
        <f t="shared" ref="I4:I27" si="0">G4*1</f>
        <v>2</v>
      </c>
      <c r="J4" s="3">
        <f>G4*15</f>
        <v>30</v>
      </c>
      <c r="K4" s="3">
        <v>25</v>
      </c>
      <c r="L4" s="3">
        <f t="shared" ref="L4:L27" si="1">G4*H4+I4+J4+K4</f>
        <v>257</v>
      </c>
      <c r="M4" s="2" t="s">
        <v>19</v>
      </c>
      <c r="P4" s="1"/>
      <c r="Q4" s="1"/>
    </row>
    <row r="5" spans="1:17" s="4" customFormat="1">
      <c r="A5" s="13">
        <v>2</v>
      </c>
      <c r="B5" s="2" t="s">
        <v>27</v>
      </c>
      <c r="C5" s="2" t="s">
        <v>31</v>
      </c>
      <c r="D5" s="2" t="s">
        <v>32</v>
      </c>
      <c r="E5" s="14" t="s">
        <v>16</v>
      </c>
      <c r="F5" s="2" t="s">
        <v>33</v>
      </c>
      <c r="G5" s="2">
        <v>2</v>
      </c>
      <c r="H5" s="3">
        <f>VLOOKUP(F5,[1]Sheet1!$B$1:$C$74,2,FALSE)</f>
        <v>100</v>
      </c>
      <c r="I5" s="3">
        <f t="shared" si="0"/>
        <v>2</v>
      </c>
      <c r="J5" s="3">
        <f>G5*15</f>
        <v>30</v>
      </c>
      <c r="K5" s="3"/>
      <c r="L5" s="3">
        <f t="shared" si="1"/>
        <v>232</v>
      </c>
      <c r="M5" s="2" t="s">
        <v>19</v>
      </c>
      <c r="P5" s="1"/>
      <c r="Q5" s="1"/>
    </row>
    <row r="6" spans="1:17" s="4" customFormat="1">
      <c r="A6" s="13"/>
      <c r="B6" s="2" t="s">
        <v>27</v>
      </c>
      <c r="C6" s="2" t="s">
        <v>31</v>
      </c>
      <c r="D6" s="2" t="s">
        <v>32</v>
      </c>
      <c r="E6" s="14" t="s">
        <v>16</v>
      </c>
      <c r="F6" s="2" t="s">
        <v>33</v>
      </c>
      <c r="G6" s="2">
        <v>2</v>
      </c>
      <c r="H6" s="3">
        <f>VLOOKUP(F6,[1]Sheet1!$B$1:$D$73,3,FALSE)</f>
        <v>73</v>
      </c>
      <c r="I6" s="3">
        <f t="shared" si="0"/>
        <v>2</v>
      </c>
      <c r="J6" s="3">
        <f>G6*12</f>
        <v>24</v>
      </c>
      <c r="K6" s="3"/>
      <c r="L6" s="3">
        <f t="shared" si="1"/>
        <v>172</v>
      </c>
      <c r="M6" s="2" t="s">
        <v>17</v>
      </c>
      <c r="P6" s="1"/>
      <c r="Q6" s="1"/>
    </row>
    <row r="7" spans="1:17" s="4" customFormat="1">
      <c r="A7" s="13"/>
      <c r="B7" s="2" t="s">
        <v>27</v>
      </c>
      <c r="C7" s="2" t="s">
        <v>31</v>
      </c>
      <c r="D7" s="2" t="s">
        <v>32</v>
      </c>
      <c r="E7" s="14" t="s">
        <v>16</v>
      </c>
      <c r="F7" s="2" t="s">
        <v>33</v>
      </c>
      <c r="G7" s="2">
        <v>1</v>
      </c>
      <c r="H7" s="3">
        <f>VLOOKUP(F7,[1]Sheet1!$B$1:$E$75,4,FALSE)</f>
        <v>45</v>
      </c>
      <c r="I7" s="3">
        <f t="shared" si="0"/>
        <v>1</v>
      </c>
      <c r="J7" s="3">
        <f>G7*6</f>
        <v>6</v>
      </c>
      <c r="K7" s="3">
        <v>25</v>
      </c>
      <c r="L7" s="3">
        <f t="shared" si="1"/>
        <v>77</v>
      </c>
      <c r="M7" s="2" t="s">
        <v>18</v>
      </c>
      <c r="P7" s="1"/>
      <c r="Q7" s="1"/>
    </row>
    <row r="8" spans="1:17" s="4" customFormat="1">
      <c r="A8" s="13">
        <v>3</v>
      </c>
      <c r="B8" s="2" t="s">
        <v>27</v>
      </c>
      <c r="C8" s="2" t="s">
        <v>34</v>
      </c>
      <c r="D8" s="2" t="s">
        <v>35</v>
      </c>
      <c r="E8" s="14" t="s">
        <v>16</v>
      </c>
      <c r="F8" s="2" t="s">
        <v>36</v>
      </c>
      <c r="G8" s="2">
        <v>1</v>
      </c>
      <c r="H8" s="3">
        <f>VLOOKUP(F8,[1]Sheet1!$B$1:$D$73,3,FALSE)</f>
        <v>73</v>
      </c>
      <c r="I8" s="3">
        <f t="shared" si="0"/>
        <v>1</v>
      </c>
      <c r="J8" s="3">
        <f>G8*12</f>
        <v>12</v>
      </c>
      <c r="K8" s="3"/>
      <c r="L8" s="3">
        <f t="shared" si="1"/>
        <v>86</v>
      </c>
      <c r="M8" s="2" t="s">
        <v>17</v>
      </c>
      <c r="P8" s="1"/>
      <c r="Q8" s="1"/>
    </row>
    <row r="9" spans="1:17" s="4" customFormat="1">
      <c r="A9" s="13"/>
      <c r="B9" s="2" t="s">
        <v>27</v>
      </c>
      <c r="C9" s="2" t="s">
        <v>34</v>
      </c>
      <c r="D9" s="2" t="s">
        <v>35</v>
      </c>
      <c r="E9" s="14" t="s">
        <v>16</v>
      </c>
      <c r="F9" s="2" t="s">
        <v>36</v>
      </c>
      <c r="G9" s="2">
        <v>1</v>
      </c>
      <c r="H9" s="3">
        <f>VLOOKUP(F9,[1]Sheet1!$B$1:$E$75,4,FALSE)</f>
        <v>40</v>
      </c>
      <c r="I9" s="3">
        <f t="shared" si="0"/>
        <v>1</v>
      </c>
      <c r="J9" s="3">
        <f>G9*6</f>
        <v>6</v>
      </c>
      <c r="K9" s="3">
        <v>25</v>
      </c>
      <c r="L9" s="3">
        <f t="shared" si="1"/>
        <v>72</v>
      </c>
      <c r="M9" s="2" t="s">
        <v>18</v>
      </c>
      <c r="P9" s="1"/>
      <c r="Q9" s="1"/>
    </row>
    <row r="10" spans="1:17" s="4" customFormat="1">
      <c r="A10" s="13">
        <v>4</v>
      </c>
      <c r="B10" s="2" t="s">
        <v>37</v>
      </c>
      <c r="C10" s="2" t="s">
        <v>38</v>
      </c>
      <c r="D10" s="2" t="s">
        <v>39</v>
      </c>
      <c r="E10" s="14" t="s">
        <v>16</v>
      </c>
      <c r="F10" s="2" t="s">
        <v>40</v>
      </c>
      <c r="G10" s="2">
        <v>3</v>
      </c>
      <c r="H10" s="3">
        <f>VLOOKUP(F10,[1]Sheet1!$B$1:$D$73,3,FALSE)</f>
        <v>120</v>
      </c>
      <c r="I10" s="3">
        <f t="shared" si="0"/>
        <v>3</v>
      </c>
      <c r="J10" s="3">
        <f>G10*12</f>
        <v>36</v>
      </c>
      <c r="K10" s="3"/>
      <c r="L10" s="3">
        <f t="shared" si="1"/>
        <v>399</v>
      </c>
      <c r="M10" s="2" t="s">
        <v>17</v>
      </c>
      <c r="P10" s="1"/>
      <c r="Q10" s="1"/>
    </row>
    <row r="11" spans="1:17" s="4" customFormat="1">
      <c r="A11" s="13"/>
      <c r="B11" s="2" t="s">
        <v>37</v>
      </c>
      <c r="C11" s="2" t="s">
        <v>38</v>
      </c>
      <c r="D11" s="2" t="s">
        <v>39</v>
      </c>
      <c r="E11" s="14" t="s">
        <v>16</v>
      </c>
      <c r="F11" s="2" t="s">
        <v>40</v>
      </c>
      <c r="G11" s="2">
        <v>3</v>
      </c>
      <c r="H11" s="3">
        <f>VLOOKUP(F11,[1]Sheet1!$B$1:$E$75,4,FALSE)</f>
        <v>60</v>
      </c>
      <c r="I11" s="3">
        <f t="shared" si="0"/>
        <v>3</v>
      </c>
      <c r="J11" s="3">
        <f>G11*6</f>
        <v>18</v>
      </c>
      <c r="K11" s="3">
        <v>25</v>
      </c>
      <c r="L11" s="3">
        <f t="shared" si="1"/>
        <v>226</v>
      </c>
      <c r="M11" s="2" t="s">
        <v>18</v>
      </c>
      <c r="P11" s="1"/>
      <c r="Q11" s="1"/>
    </row>
    <row r="12" spans="1:17" s="4" customFormat="1">
      <c r="A12" s="13">
        <v>5</v>
      </c>
      <c r="B12" s="2" t="s">
        <v>41</v>
      </c>
      <c r="C12" s="2" t="s">
        <v>42</v>
      </c>
      <c r="D12" s="2" t="s">
        <v>43</v>
      </c>
      <c r="E12" s="14" t="s">
        <v>16</v>
      </c>
      <c r="F12" s="2" t="s">
        <v>44</v>
      </c>
      <c r="G12" s="2">
        <v>3</v>
      </c>
      <c r="H12" s="3">
        <f>VLOOKUP(F12,[1]Sheet1!$B$1:$E$75,4,FALSE)</f>
        <v>50</v>
      </c>
      <c r="I12" s="3">
        <f t="shared" si="0"/>
        <v>3</v>
      </c>
      <c r="J12" s="3">
        <f>G12*6</f>
        <v>18</v>
      </c>
      <c r="K12" s="3">
        <v>25</v>
      </c>
      <c r="L12" s="3">
        <f t="shared" si="1"/>
        <v>196</v>
      </c>
      <c r="M12" s="2" t="s">
        <v>18</v>
      </c>
      <c r="P12" s="1"/>
      <c r="Q12" s="1"/>
    </row>
    <row r="13" spans="1:17" s="4" customFormat="1">
      <c r="A13" s="13">
        <v>6</v>
      </c>
      <c r="B13" s="2" t="s">
        <v>41</v>
      </c>
      <c r="C13" s="2" t="s">
        <v>45</v>
      </c>
      <c r="D13" s="2" t="s">
        <v>46</v>
      </c>
      <c r="E13" s="14" t="s">
        <v>16</v>
      </c>
      <c r="F13" s="2" t="s">
        <v>21</v>
      </c>
      <c r="G13" s="2">
        <v>1</v>
      </c>
      <c r="H13" s="3">
        <f>VLOOKUP(F13,[1]Sheet1!$B$1:$D$73,3,FALSE)</f>
        <v>100</v>
      </c>
      <c r="I13" s="3">
        <f t="shared" si="0"/>
        <v>1</v>
      </c>
      <c r="J13" s="3">
        <f>G13*12</f>
        <v>12</v>
      </c>
      <c r="K13" s="3"/>
      <c r="L13" s="3">
        <f t="shared" si="1"/>
        <v>113</v>
      </c>
      <c r="M13" s="2" t="s">
        <v>17</v>
      </c>
      <c r="P13" s="1"/>
      <c r="Q13" s="1"/>
    </row>
    <row r="14" spans="1:17" s="4" customFormat="1">
      <c r="A14" s="13"/>
      <c r="B14" s="2" t="s">
        <v>41</v>
      </c>
      <c r="C14" s="2" t="s">
        <v>45</v>
      </c>
      <c r="D14" s="2" t="s">
        <v>46</v>
      </c>
      <c r="E14" s="14" t="s">
        <v>16</v>
      </c>
      <c r="F14" s="2" t="s">
        <v>21</v>
      </c>
      <c r="G14" s="2">
        <v>2</v>
      </c>
      <c r="H14" s="3">
        <f>VLOOKUP(F14,[1]Sheet1!$B$1:$E$75,4,FALSE)</f>
        <v>50</v>
      </c>
      <c r="I14" s="3">
        <f t="shared" si="0"/>
        <v>2</v>
      </c>
      <c r="J14" s="3">
        <f>G14*6</f>
        <v>12</v>
      </c>
      <c r="K14" s="3">
        <v>25</v>
      </c>
      <c r="L14" s="3">
        <f t="shared" si="1"/>
        <v>139</v>
      </c>
      <c r="M14" s="2" t="s">
        <v>18</v>
      </c>
      <c r="P14" s="1"/>
      <c r="Q14" s="1"/>
    </row>
    <row r="15" spans="1:17" s="4" customFormat="1">
      <c r="A15" s="13">
        <v>7</v>
      </c>
      <c r="B15" s="2" t="s">
        <v>47</v>
      </c>
      <c r="C15" s="2" t="s">
        <v>48</v>
      </c>
      <c r="D15" s="2" t="s">
        <v>49</v>
      </c>
      <c r="E15" s="14" t="s">
        <v>16</v>
      </c>
      <c r="F15" s="2" t="s">
        <v>22</v>
      </c>
      <c r="G15" s="2">
        <v>4</v>
      </c>
      <c r="H15" s="3">
        <f>VLOOKUP(F15,[1]Sheet1!$B$1:$C$74,2,FALSE)</f>
        <v>150</v>
      </c>
      <c r="I15" s="3">
        <f t="shared" si="0"/>
        <v>4</v>
      </c>
      <c r="J15" s="3">
        <f>G15*15</f>
        <v>60</v>
      </c>
      <c r="K15" s="3">
        <v>25</v>
      </c>
      <c r="L15" s="3">
        <f t="shared" si="1"/>
        <v>689</v>
      </c>
      <c r="M15" s="2" t="s">
        <v>19</v>
      </c>
      <c r="P15" s="1"/>
      <c r="Q15" s="1"/>
    </row>
    <row r="16" spans="1:17" s="4" customFormat="1">
      <c r="A16" s="13">
        <v>8</v>
      </c>
      <c r="B16" s="2" t="s">
        <v>50</v>
      </c>
      <c r="C16" s="2" t="s">
        <v>51</v>
      </c>
      <c r="D16" s="2" t="s">
        <v>52</v>
      </c>
      <c r="E16" s="14" t="s">
        <v>16</v>
      </c>
      <c r="F16" s="2" t="s">
        <v>53</v>
      </c>
      <c r="G16" s="2">
        <v>2</v>
      </c>
      <c r="H16" s="3">
        <f>VLOOKUP(F16,[1]Sheet1!$B$1:$D$73,3,FALSE)</f>
        <v>73</v>
      </c>
      <c r="I16" s="3">
        <f t="shared" si="0"/>
        <v>2</v>
      </c>
      <c r="J16" s="3">
        <f>G16*12</f>
        <v>24</v>
      </c>
      <c r="K16" s="3">
        <v>25</v>
      </c>
      <c r="L16" s="3">
        <f t="shared" si="1"/>
        <v>197</v>
      </c>
      <c r="M16" s="2" t="s">
        <v>17</v>
      </c>
      <c r="P16" s="1"/>
      <c r="Q16" s="1"/>
    </row>
    <row r="17" spans="1:17" s="4" customFormat="1">
      <c r="A17" s="13">
        <v>9</v>
      </c>
      <c r="B17" s="2" t="s">
        <v>54</v>
      </c>
      <c r="C17" s="2" t="s">
        <v>55</v>
      </c>
      <c r="D17" s="2" t="s">
        <v>56</v>
      </c>
      <c r="E17" s="14" t="s">
        <v>16</v>
      </c>
      <c r="F17" s="2" t="s">
        <v>57</v>
      </c>
      <c r="G17" s="2">
        <v>2</v>
      </c>
      <c r="H17" s="3">
        <f>VLOOKUP(F17,[1]Sheet1!$B$1:$D$73,3,FALSE)</f>
        <v>90</v>
      </c>
      <c r="I17" s="3">
        <f t="shared" si="0"/>
        <v>2</v>
      </c>
      <c r="J17" s="3">
        <f>G17*12</f>
        <v>24</v>
      </c>
      <c r="K17" s="3"/>
      <c r="L17" s="3">
        <f t="shared" si="1"/>
        <v>206</v>
      </c>
      <c r="M17" s="2" t="s">
        <v>17</v>
      </c>
      <c r="P17" s="1"/>
      <c r="Q17" s="1"/>
    </row>
    <row r="18" spans="1:17" s="4" customFormat="1">
      <c r="A18" s="13"/>
      <c r="B18" s="2" t="s">
        <v>54</v>
      </c>
      <c r="C18" s="2" t="s">
        <v>55</v>
      </c>
      <c r="D18" s="2" t="s">
        <v>56</v>
      </c>
      <c r="E18" s="14" t="s">
        <v>16</v>
      </c>
      <c r="F18" s="2" t="s">
        <v>57</v>
      </c>
      <c r="G18" s="2">
        <v>5</v>
      </c>
      <c r="H18" s="3">
        <f>VLOOKUP(F18,[1]Sheet1!$B$1:$E$75,4,FALSE)</f>
        <v>50</v>
      </c>
      <c r="I18" s="3">
        <f t="shared" si="0"/>
        <v>5</v>
      </c>
      <c r="J18" s="3">
        <f>G18*6</f>
        <v>30</v>
      </c>
      <c r="K18" s="3">
        <v>25</v>
      </c>
      <c r="L18" s="3">
        <f t="shared" si="1"/>
        <v>310</v>
      </c>
      <c r="M18" s="2" t="s">
        <v>18</v>
      </c>
      <c r="P18" s="1"/>
      <c r="Q18" s="1"/>
    </row>
    <row r="19" spans="1:17" s="4" customFormat="1">
      <c r="A19" s="13">
        <v>10</v>
      </c>
      <c r="B19" s="2" t="s">
        <v>54</v>
      </c>
      <c r="C19" s="2" t="s">
        <v>58</v>
      </c>
      <c r="D19" s="2" t="s">
        <v>59</v>
      </c>
      <c r="E19" s="14" t="s">
        <v>16</v>
      </c>
      <c r="F19" s="2" t="s">
        <v>20</v>
      </c>
      <c r="G19" s="2">
        <v>3</v>
      </c>
      <c r="H19" s="3">
        <f>VLOOKUP(F19,[1]Sheet1!$B$1:$E$75,4,FALSE)</f>
        <v>50</v>
      </c>
      <c r="I19" s="3">
        <f t="shared" si="0"/>
        <v>3</v>
      </c>
      <c r="J19" s="3">
        <f>G19*6</f>
        <v>18</v>
      </c>
      <c r="K19" s="3">
        <v>25</v>
      </c>
      <c r="L19" s="3">
        <f t="shared" si="1"/>
        <v>196</v>
      </c>
      <c r="M19" s="2" t="s">
        <v>18</v>
      </c>
      <c r="P19" s="1"/>
      <c r="Q19" s="1"/>
    </row>
    <row r="20" spans="1:17" s="4" customFormat="1">
      <c r="A20" s="13">
        <v>11</v>
      </c>
      <c r="B20" s="2" t="s">
        <v>60</v>
      </c>
      <c r="C20" s="2" t="s">
        <v>61</v>
      </c>
      <c r="D20" s="2" t="s">
        <v>62</v>
      </c>
      <c r="E20" s="14" t="s">
        <v>16</v>
      </c>
      <c r="F20" s="2" t="s">
        <v>24</v>
      </c>
      <c r="G20" s="2">
        <v>3</v>
      </c>
      <c r="H20" s="3">
        <f>VLOOKUP(F20,[1]Sheet1!$B$1:$E$75,4,FALSE)</f>
        <v>50</v>
      </c>
      <c r="I20" s="3">
        <f t="shared" si="0"/>
        <v>3</v>
      </c>
      <c r="J20" s="3">
        <f>G20*6</f>
        <v>18</v>
      </c>
      <c r="K20" s="3">
        <v>25</v>
      </c>
      <c r="L20" s="3">
        <f t="shared" si="1"/>
        <v>196</v>
      </c>
      <c r="M20" s="2" t="s">
        <v>18</v>
      </c>
      <c r="P20" s="1"/>
      <c r="Q20" s="1"/>
    </row>
    <row r="21" spans="1:17" s="4" customFormat="1">
      <c r="A21" s="13">
        <v>12</v>
      </c>
      <c r="B21" s="2" t="s">
        <v>63</v>
      </c>
      <c r="C21" s="2" t="s">
        <v>64</v>
      </c>
      <c r="D21" s="2" t="s">
        <v>65</v>
      </c>
      <c r="E21" s="14" t="s">
        <v>16</v>
      </c>
      <c r="F21" s="2" t="s">
        <v>66</v>
      </c>
      <c r="G21" s="2">
        <v>3</v>
      </c>
      <c r="H21" s="3">
        <f>VLOOKUP(F21,[1]Sheet1!$B$1:$D$73,3,FALSE)</f>
        <v>120</v>
      </c>
      <c r="I21" s="3">
        <f t="shared" si="0"/>
        <v>3</v>
      </c>
      <c r="J21" s="3">
        <f>G21*12</f>
        <v>36</v>
      </c>
      <c r="K21" s="3"/>
      <c r="L21" s="3">
        <f t="shared" si="1"/>
        <v>399</v>
      </c>
      <c r="M21" s="2" t="s">
        <v>17</v>
      </c>
      <c r="P21" s="1"/>
      <c r="Q21" s="1"/>
    </row>
    <row r="22" spans="1:17" s="4" customFormat="1">
      <c r="A22" s="13"/>
      <c r="B22" s="2" t="s">
        <v>63</v>
      </c>
      <c r="C22" s="2" t="s">
        <v>64</v>
      </c>
      <c r="D22" s="2" t="s">
        <v>65</v>
      </c>
      <c r="E22" s="14" t="s">
        <v>16</v>
      </c>
      <c r="F22" s="2" t="s">
        <v>66</v>
      </c>
      <c r="G22" s="2">
        <v>2</v>
      </c>
      <c r="H22" s="3">
        <f>VLOOKUP(F22,[1]Sheet1!$B$1:$E$75,4,FALSE)</f>
        <v>65</v>
      </c>
      <c r="I22" s="3">
        <f t="shared" si="0"/>
        <v>2</v>
      </c>
      <c r="J22" s="3">
        <f>G22*6</f>
        <v>12</v>
      </c>
      <c r="K22" s="3">
        <v>25</v>
      </c>
      <c r="L22" s="3">
        <f t="shared" si="1"/>
        <v>169</v>
      </c>
      <c r="M22" s="2" t="s">
        <v>18</v>
      </c>
      <c r="P22" s="1"/>
      <c r="Q22" s="1"/>
    </row>
    <row r="23" spans="1:17" s="4" customFormat="1">
      <c r="A23" s="13">
        <v>13</v>
      </c>
      <c r="B23" s="2" t="s">
        <v>67</v>
      </c>
      <c r="C23" s="2" t="s">
        <v>68</v>
      </c>
      <c r="D23" s="2" t="s">
        <v>69</v>
      </c>
      <c r="E23" s="14" t="s">
        <v>16</v>
      </c>
      <c r="F23" s="2" t="s">
        <v>23</v>
      </c>
      <c r="G23" s="2">
        <v>4</v>
      </c>
      <c r="H23" s="3">
        <f>VLOOKUP(F23,[1]Sheet1!$B$1:$C$74,2,FALSE)</f>
        <v>120</v>
      </c>
      <c r="I23" s="3">
        <f t="shared" si="0"/>
        <v>4</v>
      </c>
      <c r="J23" s="3">
        <f>G23*15</f>
        <v>60</v>
      </c>
      <c r="K23" s="3"/>
      <c r="L23" s="3">
        <f t="shared" si="1"/>
        <v>544</v>
      </c>
      <c r="M23" s="2" t="s">
        <v>19</v>
      </c>
      <c r="P23" s="1"/>
      <c r="Q23" s="1"/>
    </row>
    <row r="24" spans="1:17" s="4" customFormat="1">
      <c r="A24" s="13"/>
      <c r="B24" s="2" t="s">
        <v>67</v>
      </c>
      <c r="C24" s="2" t="s">
        <v>68</v>
      </c>
      <c r="D24" s="2" t="s">
        <v>69</v>
      </c>
      <c r="E24" s="14" t="s">
        <v>16</v>
      </c>
      <c r="F24" s="2" t="s">
        <v>23</v>
      </c>
      <c r="G24" s="2">
        <v>2</v>
      </c>
      <c r="H24" s="3">
        <f>VLOOKUP(F24,[1]Sheet1!$B$1:$D$73,3,FALSE)</f>
        <v>85</v>
      </c>
      <c r="I24" s="3">
        <f t="shared" si="0"/>
        <v>2</v>
      </c>
      <c r="J24" s="3">
        <f>G24*12</f>
        <v>24</v>
      </c>
      <c r="K24" s="3">
        <v>25</v>
      </c>
      <c r="L24" s="3">
        <f t="shared" si="1"/>
        <v>221</v>
      </c>
      <c r="M24" s="2" t="s">
        <v>17</v>
      </c>
      <c r="P24" s="1"/>
      <c r="Q24" s="1"/>
    </row>
    <row r="25" spans="1:17" s="4" customFormat="1">
      <c r="A25" s="13">
        <v>14</v>
      </c>
      <c r="B25" s="2" t="s">
        <v>67</v>
      </c>
      <c r="C25" s="2" t="s">
        <v>70</v>
      </c>
      <c r="D25" s="2" t="s">
        <v>71</v>
      </c>
      <c r="E25" s="14" t="s">
        <v>16</v>
      </c>
      <c r="F25" s="2" t="s">
        <v>72</v>
      </c>
      <c r="G25" s="2">
        <v>3</v>
      </c>
      <c r="H25" s="3">
        <f>VLOOKUP(F25,[1]Sheet1!$B$1:$D$73,3,FALSE)</f>
        <v>115</v>
      </c>
      <c r="I25" s="3">
        <f t="shared" si="0"/>
        <v>3</v>
      </c>
      <c r="J25" s="3">
        <f>G25*12</f>
        <v>36</v>
      </c>
      <c r="K25" s="3">
        <v>25</v>
      </c>
      <c r="L25" s="3">
        <f t="shared" si="1"/>
        <v>409</v>
      </c>
      <c r="M25" s="2" t="s">
        <v>17</v>
      </c>
      <c r="P25" s="1"/>
      <c r="Q25" s="1"/>
    </row>
    <row r="26" spans="1:17" s="4" customFormat="1">
      <c r="A26" s="13">
        <v>15</v>
      </c>
      <c r="B26" s="2" t="s">
        <v>73</v>
      </c>
      <c r="C26" s="2" t="s">
        <v>74</v>
      </c>
      <c r="D26" s="2" t="s">
        <v>75</v>
      </c>
      <c r="E26" s="14" t="s">
        <v>16</v>
      </c>
      <c r="F26" s="2" t="s">
        <v>57</v>
      </c>
      <c r="G26" s="2">
        <v>1</v>
      </c>
      <c r="H26" s="3">
        <f>VLOOKUP(F26,[1]Sheet1!$B$1:$D$73,3,FALSE)</f>
        <v>90</v>
      </c>
      <c r="I26" s="3">
        <f t="shared" si="0"/>
        <v>1</v>
      </c>
      <c r="J26" s="3">
        <f>G26*12</f>
        <v>12</v>
      </c>
      <c r="K26" s="3"/>
      <c r="L26" s="3">
        <f t="shared" si="1"/>
        <v>103</v>
      </c>
      <c r="M26" s="2" t="s">
        <v>17</v>
      </c>
      <c r="P26" s="1"/>
      <c r="Q26" s="1"/>
    </row>
    <row r="27" spans="1:17" s="4" customFormat="1">
      <c r="A27" s="13"/>
      <c r="B27" s="2" t="s">
        <v>73</v>
      </c>
      <c r="C27" s="2" t="s">
        <v>74</v>
      </c>
      <c r="D27" s="2" t="s">
        <v>75</v>
      </c>
      <c r="E27" s="14" t="s">
        <v>16</v>
      </c>
      <c r="F27" s="2" t="s">
        <v>57</v>
      </c>
      <c r="G27" s="2">
        <v>4</v>
      </c>
      <c r="H27" s="3">
        <f>VLOOKUP(F27,[1]Sheet1!$B$1:$E$75,4,FALSE)</f>
        <v>50</v>
      </c>
      <c r="I27" s="3">
        <f t="shared" si="0"/>
        <v>4</v>
      </c>
      <c r="J27" s="3">
        <f>G27*6</f>
        <v>24</v>
      </c>
      <c r="K27" s="3">
        <v>25</v>
      </c>
      <c r="L27" s="3">
        <f t="shared" si="1"/>
        <v>253</v>
      </c>
      <c r="M27" s="2" t="s">
        <v>18</v>
      </c>
    </row>
    <row r="28" spans="1:17" s="4" customFormat="1">
      <c r="A28" s="35" t="s">
        <v>76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  <c r="L28" s="15">
        <f>SUM(L4:L27)</f>
        <v>5861</v>
      </c>
      <c r="M28" s="16"/>
    </row>
    <row r="29" spans="1:17" s="4" customFormat="1" ht="15.75" thickBot="1">
      <c r="A29" s="6"/>
      <c r="B29"/>
      <c r="C29"/>
      <c r="D29"/>
      <c r="E29"/>
      <c r="F29"/>
      <c r="G29" s="12">
        <f>SUM(G4:G27)</f>
        <v>59</v>
      </c>
      <c r="H29" s="7"/>
      <c r="I29" s="7"/>
      <c r="J29" s="7"/>
      <c r="K29" s="7"/>
      <c r="L29" s="7"/>
      <c r="M29"/>
    </row>
    <row r="30" spans="1:17" ht="15" customHeight="1">
      <c r="A30" s="20" t="s">
        <v>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7" ht="15.75" customHeight="1" thickBot="1">
      <c r="A31" s="32" t="s">
        <v>26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7" ht="30" customHeight="1" thickBot="1">
      <c r="A32" s="17" t="s">
        <v>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</sheetData>
  <mergeCells count="8">
    <mergeCell ref="A32:M32"/>
    <mergeCell ref="A30:M30"/>
    <mergeCell ref="I1:M1"/>
    <mergeCell ref="A1:H1"/>
    <mergeCell ref="I2:M2"/>
    <mergeCell ref="A2:H2"/>
    <mergeCell ref="A31:M31"/>
    <mergeCell ref="A28:K28"/>
  </mergeCells>
  <pageMargins left="0.33" right="0.15748031496062992" top="0.70866141732283472" bottom="0.55118110236220474" header="0.19685039370078741" footer="0.15748031496062992"/>
  <pageSetup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2024-10-11T14:20:40Z</cp:lastPrinted>
  <dcterms:created xsi:type="dcterms:W3CDTF">2022-03-21T07:07:09Z</dcterms:created>
  <dcterms:modified xsi:type="dcterms:W3CDTF">2024-10-15T09:43:38Z</dcterms:modified>
</cp:coreProperties>
</file>