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  <externalReference r:id="rId3"/>
    <externalReference r:id="rId4"/>
  </externalReferences>
  <calcPr calcId="124519"/>
</workbook>
</file>

<file path=xl/calcChain.xml><?xml version="1.0" encoding="utf-8"?>
<calcChain xmlns="http://schemas.openxmlformats.org/spreadsheetml/2006/main">
  <c r="G21" i="1"/>
  <c r="I19"/>
  <c r="H19"/>
  <c r="I18"/>
  <c r="H18"/>
  <c r="K18" s="1"/>
  <c r="I17"/>
  <c r="K17" s="1"/>
  <c r="I16"/>
  <c r="K16" s="1"/>
  <c r="I15"/>
  <c r="H15"/>
  <c r="K15" s="1"/>
  <c r="I14"/>
  <c r="H14"/>
  <c r="K14" s="1"/>
  <c r="I13"/>
  <c r="K13" s="1"/>
  <c r="I12"/>
  <c r="H12"/>
  <c r="I11"/>
  <c r="H11"/>
  <c r="I10"/>
  <c r="K10" s="1"/>
  <c r="I9"/>
  <c r="H9"/>
  <c r="K9" s="1"/>
  <c r="I8"/>
  <c r="H8"/>
  <c r="K8" s="1"/>
  <c r="I7"/>
  <c r="K7" s="1"/>
  <c r="I6"/>
  <c r="H6"/>
  <c r="I5"/>
  <c r="H5"/>
  <c r="I4"/>
  <c r="H4"/>
  <c r="K19" l="1"/>
  <c r="K4"/>
  <c r="K5"/>
  <c r="K6"/>
  <c r="K11"/>
  <c r="K12"/>
  <c r="K20" l="1"/>
</calcChain>
</file>

<file path=xl/sharedStrings.xml><?xml version="1.0" encoding="utf-8"?>
<sst xmlns="http://schemas.openxmlformats.org/spreadsheetml/2006/main" count="120" uniqueCount="78">
  <si>
    <t>INVOICE
PRAGATI LOGISTICS,SAMANTA SAHI KHUNTIA LANE,8984191006
GST No:21AGHPB9356M1Z9</t>
  </si>
  <si>
    <t>Thanking you for your business.
PRAGATI LOGISTICS</t>
  </si>
  <si>
    <t>SIMILIGUDA</t>
  </si>
  <si>
    <t>PURI</t>
  </si>
  <si>
    <t>SONEPUR</t>
  </si>
  <si>
    <t>BASUDEVPUR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</si>
  <si>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</si>
  <si>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</si>
  <si>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</si>
  <si>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</si>
  <si>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</si>
  <si>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</si>
  <si>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</si>
  <si>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</si>
  <si>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</si>
  <si>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</si>
  <si>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</si>
  <si>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PRODUCT</t>
  </si>
  <si>
    <t xml:space="preserve">RK TRADING
Address: Peytonsahi  CUTTACK 753001,7008685154
GST No:21AKHPA9708L2Z6
</t>
  </si>
  <si>
    <t>AGARBATTI</t>
  </si>
  <si>
    <t>TEA</t>
  </si>
  <si>
    <t>0-100</t>
  </si>
  <si>
    <t>101-250</t>
  </si>
  <si>
    <t>251 ABOVE</t>
  </si>
  <si>
    <t>BBSR</t>
  </si>
  <si>
    <t>DD.CH</t>
  </si>
  <si>
    <t>Kindly, verify &amp; confirm within 7 days, else GST will be filed by 20th DEC, 2024. 
GST to be paid by Consignor under Reverse Charge Mechanism(RCM) as per GST.</t>
  </si>
  <si>
    <t>INV. NO.</t>
  </si>
  <si>
    <t>07/11/2024</t>
  </si>
  <si>
    <t>PL/DO/15459</t>
  </si>
  <si>
    <t>513</t>
  </si>
  <si>
    <t>PL/DO/15460</t>
  </si>
  <si>
    <t>516</t>
  </si>
  <si>
    <t>PL/JA/18322</t>
  </si>
  <si>
    <t>508</t>
  </si>
  <si>
    <t>RAHAMA</t>
  </si>
  <si>
    <t>PL/JA/18323</t>
  </si>
  <si>
    <t>519</t>
  </si>
  <si>
    <t>PATRAPADA</t>
  </si>
  <si>
    <t>PL/JA/18324</t>
  </si>
  <si>
    <t>512</t>
  </si>
  <si>
    <t>KUPARI</t>
  </si>
  <si>
    <t>PL/JA/18342</t>
  </si>
  <si>
    <t>509</t>
  </si>
  <si>
    <t>ANGUL</t>
  </si>
  <si>
    <t>SPICES</t>
  </si>
  <si>
    <t>08/11/2024</t>
  </si>
  <si>
    <t>PL/DO/15618</t>
  </si>
  <si>
    <t>522</t>
  </si>
  <si>
    <t>BANKI</t>
  </si>
  <si>
    <t>PL/JA/18371</t>
  </si>
  <si>
    <t>520</t>
  </si>
  <si>
    <t>MALKANGIRI</t>
  </si>
  <si>
    <t>13/11/2024</t>
  </si>
  <si>
    <t>PL/MA/11104</t>
  </si>
  <si>
    <t>530</t>
  </si>
  <si>
    <t>14/11/2024</t>
  </si>
  <si>
    <t>PL/DO/16016</t>
  </si>
  <si>
    <t>526</t>
  </si>
  <si>
    <t>BRAHMAGIRI</t>
  </si>
  <si>
    <t>22/11/2024</t>
  </si>
  <si>
    <t>PL/MA/11503</t>
  </si>
  <si>
    <t>539</t>
  </si>
  <si>
    <t>BARIPADA</t>
  </si>
  <si>
    <t>26/11/2024</t>
  </si>
  <si>
    <t>PL/MA/11584</t>
  </si>
  <si>
    <t>PL/MA/11585</t>
  </si>
  <si>
    <t>534</t>
  </si>
  <si>
    <t>BHAWANIPATNA</t>
  </si>
  <si>
    <t>PL/MA/11586</t>
  </si>
  <si>
    <t>548</t>
  </si>
  <si>
    <t>KEONJHAR</t>
  </si>
  <si>
    <t>PL/MA/11587</t>
  </si>
  <si>
    <t>537</t>
  </si>
  <si>
    <t>PL/MA/11588</t>
  </si>
  <si>
    <t>538</t>
  </si>
  <si>
    <t>(RUPEES NINE THOUSAND EIGHT HUNDRED FORTY ONLY)</t>
  </si>
  <si>
    <t xml:space="preserve">Bill Date: 30/11/2024
Bill NO : 27990
Total Amount: 9840.00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</si>
</sst>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47625</xdr:rowOff>
    </xdr:from>
    <xdr:to>
      <xdr:col>6</xdr:col>
      <xdr:colOff>257174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5"/>
          <a:ext cx="40481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OCTOBER,%202024%20PL/RK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SEPTEMBER,%202024%20PL/RK%20TRAD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AUGUST,%202024%20PL/R%20K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KUCHINDA</v>
          </cell>
          <cell r="G4">
            <v>3</v>
          </cell>
          <cell r="H4">
            <v>150</v>
          </cell>
        </row>
        <row r="5">
          <cell r="F5" t="str">
            <v>KUPARI</v>
          </cell>
          <cell r="G5">
            <v>3</v>
          </cell>
          <cell r="H5">
            <v>80</v>
          </cell>
        </row>
        <row r="6">
          <cell r="F6" t="str">
            <v>NIMAPARA</v>
          </cell>
          <cell r="G6">
            <v>3</v>
          </cell>
          <cell r="H6">
            <v>60</v>
          </cell>
        </row>
        <row r="7">
          <cell r="F7" t="str">
            <v>PARADEEP</v>
          </cell>
          <cell r="G7">
            <v>2</v>
          </cell>
          <cell r="H7">
            <v>60</v>
          </cell>
        </row>
        <row r="8">
          <cell r="F8" t="str">
            <v>NIRAKARPUR</v>
          </cell>
          <cell r="G8">
            <v>14</v>
          </cell>
          <cell r="H8">
            <v>80</v>
          </cell>
        </row>
        <row r="9">
          <cell r="F9" t="str">
            <v>ANGUL</v>
          </cell>
          <cell r="G9">
            <v>13</v>
          </cell>
          <cell r="H9">
            <v>80</v>
          </cell>
        </row>
        <row r="10">
          <cell r="F10" t="str">
            <v>PALLAHARA</v>
          </cell>
          <cell r="G10">
            <v>6</v>
          </cell>
          <cell r="H10">
            <v>80</v>
          </cell>
        </row>
        <row r="11">
          <cell r="F11" t="str">
            <v>RAMBHA</v>
          </cell>
          <cell r="G11">
            <v>3</v>
          </cell>
          <cell r="H11">
            <v>80</v>
          </cell>
        </row>
        <row r="12">
          <cell r="F12" t="str">
            <v>SIMILIGUDA</v>
          </cell>
          <cell r="G12">
            <v>2</v>
          </cell>
          <cell r="H12">
            <v>150</v>
          </cell>
        </row>
        <row r="13">
          <cell r="F13" t="str">
            <v>KUAKHIA</v>
          </cell>
          <cell r="G13">
            <v>5</v>
          </cell>
          <cell r="H13">
            <v>60</v>
          </cell>
        </row>
        <row r="14">
          <cell r="F14" t="str">
            <v>JAGATSINGHPUR</v>
          </cell>
          <cell r="G14">
            <v>3</v>
          </cell>
          <cell r="H14">
            <v>60</v>
          </cell>
        </row>
        <row r="15">
          <cell r="F15" t="str">
            <v>BHUBANESWAR</v>
          </cell>
          <cell r="G15">
            <v>2</v>
          </cell>
          <cell r="H15">
            <v>50</v>
          </cell>
        </row>
        <row r="16">
          <cell r="F16" t="str">
            <v>KORIAN</v>
          </cell>
          <cell r="G16">
            <v>4</v>
          </cell>
          <cell r="H16">
            <v>60</v>
          </cell>
        </row>
        <row r="17">
          <cell r="F17" t="str">
            <v>PURI</v>
          </cell>
          <cell r="G17">
            <v>4</v>
          </cell>
          <cell r="H17">
            <v>60</v>
          </cell>
        </row>
        <row r="18">
          <cell r="F18" t="str">
            <v>ANGUL</v>
          </cell>
          <cell r="G18">
            <v>5</v>
          </cell>
          <cell r="H18">
            <v>80</v>
          </cell>
        </row>
        <row r="19">
          <cell r="F19" t="str">
            <v>BANGRIPOSI</v>
          </cell>
          <cell r="G19">
            <v>7</v>
          </cell>
          <cell r="H19">
            <v>150</v>
          </cell>
        </row>
        <row r="20">
          <cell r="F20" t="str">
            <v>BETNOTI</v>
          </cell>
          <cell r="G20">
            <v>5</v>
          </cell>
          <cell r="H20">
            <v>150</v>
          </cell>
        </row>
        <row r="21">
          <cell r="F21" t="str">
            <v>BARIPADA</v>
          </cell>
          <cell r="G21">
            <v>9</v>
          </cell>
          <cell r="H21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BALIKUDA</v>
          </cell>
          <cell r="G4">
            <v>1</v>
          </cell>
          <cell r="H4">
            <v>60</v>
          </cell>
        </row>
        <row r="5">
          <cell r="F5" t="str">
            <v>RAHAMA</v>
          </cell>
          <cell r="G5">
            <v>6</v>
          </cell>
          <cell r="H5">
            <v>60</v>
          </cell>
        </row>
        <row r="6">
          <cell r="F6" t="str">
            <v>SIMILIGUDA</v>
          </cell>
          <cell r="G6">
            <v>5</v>
          </cell>
          <cell r="H6">
            <v>150</v>
          </cell>
        </row>
        <row r="7">
          <cell r="F7" t="str">
            <v>JAJPUR TOWN</v>
          </cell>
          <cell r="G7">
            <v>3</v>
          </cell>
          <cell r="H7">
            <v>60</v>
          </cell>
        </row>
        <row r="8">
          <cell r="F8" t="str">
            <v>KUPARI</v>
          </cell>
          <cell r="G8">
            <v>9</v>
          </cell>
          <cell r="H8">
            <v>80</v>
          </cell>
        </row>
        <row r="9">
          <cell r="F9" t="str">
            <v>TANGI</v>
          </cell>
          <cell r="G9">
            <v>5</v>
          </cell>
          <cell r="H9">
            <v>80</v>
          </cell>
        </row>
        <row r="10">
          <cell r="F10" t="str">
            <v>KORIAN</v>
          </cell>
          <cell r="G10">
            <v>6</v>
          </cell>
          <cell r="H10">
            <v>60</v>
          </cell>
        </row>
        <row r="11">
          <cell r="F11" t="str">
            <v>JAGATSINGHPUR</v>
          </cell>
          <cell r="G11">
            <v>10</v>
          </cell>
          <cell r="H11">
            <v>60</v>
          </cell>
        </row>
        <row r="12">
          <cell r="F12" t="str">
            <v>PIPILI</v>
          </cell>
          <cell r="G12">
            <v>2</v>
          </cell>
          <cell r="H12">
            <v>60</v>
          </cell>
        </row>
        <row r="13">
          <cell r="F13" t="str">
            <v>RAYAGADA</v>
          </cell>
          <cell r="G13">
            <v>5</v>
          </cell>
          <cell r="H13">
            <v>150</v>
          </cell>
        </row>
        <row r="14">
          <cell r="F14" t="str">
            <v>SAMBALPUR</v>
          </cell>
          <cell r="G14">
            <v>3</v>
          </cell>
          <cell r="H14">
            <v>150</v>
          </cell>
        </row>
        <row r="15">
          <cell r="F15" t="str">
            <v>TANGI</v>
          </cell>
          <cell r="G15">
            <v>15</v>
          </cell>
          <cell r="H15">
            <v>80</v>
          </cell>
        </row>
        <row r="16">
          <cell r="F16" t="str">
            <v>BASUDEVPUR</v>
          </cell>
          <cell r="G16">
            <v>8</v>
          </cell>
          <cell r="H16">
            <v>80</v>
          </cell>
        </row>
        <row r="17">
          <cell r="F17" t="str">
            <v>MALKANGIRI</v>
          </cell>
          <cell r="G17">
            <v>2</v>
          </cell>
          <cell r="H17">
            <v>150</v>
          </cell>
        </row>
        <row r="18">
          <cell r="F18" t="str">
            <v>KUPARI</v>
          </cell>
          <cell r="G18">
            <v>9</v>
          </cell>
          <cell r="H18">
            <v>80</v>
          </cell>
        </row>
        <row r="19">
          <cell r="F19" t="str">
            <v>KUPARI</v>
          </cell>
          <cell r="G19">
            <v>1</v>
          </cell>
          <cell r="H19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351</v>
          </cell>
          <cell r="G4">
            <v>2</v>
          </cell>
          <cell r="H4">
            <v>60</v>
          </cell>
        </row>
        <row r="5">
          <cell r="E5" t="str">
            <v>SIMILIGUDA</v>
          </cell>
          <cell r="F5" t="str">
            <v>342</v>
          </cell>
          <cell r="G5">
            <v>3</v>
          </cell>
          <cell r="H5">
            <v>150</v>
          </cell>
        </row>
        <row r="6">
          <cell r="E6" t="str">
            <v>JAJPUR TOWN</v>
          </cell>
          <cell r="F6" t="str">
            <v>351</v>
          </cell>
          <cell r="G6">
            <v>1</v>
          </cell>
          <cell r="H6">
            <v>60</v>
          </cell>
        </row>
        <row r="7">
          <cell r="E7" t="str">
            <v>BHUBANESWAR</v>
          </cell>
          <cell r="F7" t="str">
            <v>355</v>
          </cell>
          <cell r="G7">
            <v>1</v>
          </cell>
          <cell r="H7">
            <v>50</v>
          </cell>
        </row>
        <row r="8">
          <cell r="E8" t="str">
            <v>SONEPUR</v>
          </cell>
          <cell r="F8" t="str">
            <v>365</v>
          </cell>
          <cell r="G8">
            <v>2</v>
          </cell>
          <cell r="H8">
            <v>150</v>
          </cell>
        </row>
        <row r="9">
          <cell r="E9" t="str">
            <v>NIRAKARPUR</v>
          </cell>
          <cell r="F9" t="str">
            <v>369</v>
          </cell>
          <cell r="G9">
            <v>10</v>
          </cell>
          <cell r="H9">
            <v>80</v>
          </cell>
        </row>
        <row r="10">
          <cell r="E10" t="str">
            <v>BHUBANESWAR</v>
          </cell>
          <cell r="F10" t="str">
            <v>372</v>
          </cell>
          <cell r="G10">
            <v>3</v>
          </cell>
          <cell r="H10">
            <v>50</v>
          </cell>
        </row>
        <row r="11">
          <cell r="E11" t="str">
            <v>BHUBANESWAR</v>
          </cell>
          <cell r="F11" t="str">
            <v>390</v>
          </cell>
          <cell r="G11">
            <v>2</v>
          </cell>
          <cell r="H11">
            <v>50</v>
          </cell>
        </row>
        <row r="12">
          <cell r="E12" t="str">
            <v>SIMILIGUDA</v>
          </cell>
          <cell r="F12" t="str">
            <v>393</v>
          </cell>
          <cell r="G12">
            <v>2</v>
          </cell>
          <cell r="H12">
            <v>150</v>
          </cell>
        </row>
        <row r="13">
          <cell r="E13" t="str">
            <v>PURI</v>
          </cell>
          <cell r="F13" t="str">
            <v>386</v>
          </cell>
          <cell r="G13">
            <v>4</v>
          </cell>
          <cell r="H13">
            <v>60</v>
          </cell>
        </row>
        <row r="14">
          <cell r="E14" t="str">
            <v>TANGI</v>
          </cell>
          <cell r="F14" t="str">
            <v>387</v>
          </cell>
          <cell r="G14">
            <v>7</v>
          </cell>
          <cell r="H14">
            <v>80</v>
          </cell>
        </row>
        <row r="15">
          <cell r="E15" t="str">
            <v>BHUBANESWAR</v>
          </cell>
          <cell r="F15" t="str">
            <v>403</v>
          </cell>
          <cell r="G15">
            <v>1</v>
          </cell>
          <cell r="H15">
            <v>50</v>
          </cell>
        </row>
        <row r="16">
          <cell r="E16" t="str">
            <v>BASUDEVPUR</v>
          </cell>
          <cell r="F16" t="str">
            <v>401</v>
          </cell>
          <cell r="G16">
            <v>4</v>
          </cell>
          <cell r="H16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tabSelected="1" workbookViewId="0">
      <selection activeCell="S22" sqref="S2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6.140625" style="1" bestFit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7.5703125" style="2" bestFit="1" customWidth="1"/>
    <col min="12" max="12" width="11" style="10" bestFit="1" customWidth="1"/>
    <col min="13" max="13" width="9.140625" style="1"/>
    <col min="14" max="14" width="5.7109375" style="1" bestFit="1" customWidth="1"/>
    <col min="15" max="15" width="6.7109375" style="1" bestFit="1" customWidth="1"/>
    <col min="16" max="16" width="9" style="1" bestFit="1" customWidth="1"/>
    <col min="17" max="16384" width="9.140625" style="1"/>
  </cols>
  <sheetData>
    <row r="1" spans="1:20" ht="90" customHeight="1">
      <c r="A1" s="14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</row>
    <row r="2" spans="1:20" ht="63.75" customHeight="1">
      <c r="A2" s="33" t="s">
        <v>18</v>
      </c>
      <c r="B2" s="34"/>
      <c r="C2" s="34"/>
      <c r="D2" s="34"/>
      <c r="E2" s="34"/>
      <c r="F2" s="34"/>
      <c r="G2" s="35"/>
      <c r="H2" s="36" t="s">
        <v>77</v>
      </c>
      <c r="I2" s="37"/>
      <c r="J2" s="37"/>
      <c r="K2" s="38"/>
    </row>
    <row r="3" spans="1:20" s="3" customFormat="1">
      <c r="A3" s="17" t="s">
        <v>7</v>
      </c>
      <c r="B3" s="17" t="s">
        <v>8</v>
      </c>
      <c r="C3" s="17" t="s">
        <v>9</v>
      </c>
      <c r="D3" s="17" t="s">
        <v>27</v>
      </c>
      <c r="E3" s="17" t="s">
        <v>10</v>
      </c>
      <c r="F3" s="17" t="s">
        <v>11</v>
      </c>
      <c r="G3" s="17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17" t="s">
        <v>17</v>
      </c>
      <c r="Q3" s="6"/>
      <c r="R3" s="5" t="s">
        <v>21</v>
      </c>
      <c r="S3" s="5" t="s">
        <v>22</v>
      </c>
      <c r="T3" s="5" t="s">
        <v>23</v>
      </c>
    </row>
    <row r="4" spans="1:20" s="3" customFormat="1">
      <c r="A4" s="18">
        <v>1</v>
      </c>
      <c r="B4" s="19" t="s">
        <v>28</v>
      </c>
      <c r="C4" s="19" t="s">
        <v>29</v>
      </c>
      <c r="D4" s="19" t="s">
        <v>30</v>
      </c>
      <c r="E4" s="20" t="s">
        <v>6</v>
      </c>
      <c r="F4" s="19" t="s">
        <v>3</v>
      </c>
      <c r="G4" s="19">
        <v>4</v>
      </c>
      <c r="H4" s="21">
        <f>VLOOKUP(F4,[1]Invoice!$F$4:$H$21,3,FALSE)</f>
        <v>60</v>
      </c>
      <c r="I4" s="21">
        <f>G4*15</f>
        <v>60</v>
      </c>
      <c r="J4" s="21">
        <v>30</v>
      </c>
      <c r="K4" s="21">
        <f>G4*H4+I4+J4</f>
        <v>330</v>
      </c>
      <c r="L4" s="19" t="s">
        <v>19</v>
      </c>
      <c r="Q4" s="6"/>
      <c r="R4" s="7">
        <v>60</v>
      </c>
      <c r="S4" s="7">
        <v>80</v>
      </c>
      <c r="T4" s="7">
        <v>150</v>
      </c>
    </row>
    <row r="5" spans="1:20" s="3" customFormat="1">
      <c r="A5" s="18">
        <v>2</v>
      </c>
      <c r="B5" s="19" t="s">
        <v>28</v>
      </c>
      <c r="C5" s="19" t="s">
        <v>31</v>
      </c>
      <c r="D5" s="19" t="s">
        <v>32</v>
      </c>
      <c r="E5" s="20" t="s">
        <v>6</v>
      </c>
      <c r="F5" s="19" t="s">
        <v>3</v>
      </c>
      <c r="G5" s="19">
        <v>11</v>
      </c>
      <c r="H5" s="21">
        <f>VLOOKUP(F5,[1]Invoice!$F$4:$H$21,3,FALSE)</f>
        <v>60</v>
      </c>
      <c r="I5" s="21">
        <f>G5*15</f>
        <v>165</v>
      </c>
      <c r="J5" s="21">
        <v>30</v>
      </c>
      <c r="K5" s="21">
        <f>G5*H5+I5+J5</f>
        <v>855</v>
      </c>
      <c r="L5" s="19" t="s">
        <v>19</v>
      </c>
      <c r="Q5" s="6"/>
      <c r="R5" s="8"/>
      <c r="S5" s="8"/>
      <c r="T5" s="8"/>
    </row>
    <row r="6" spans="1:20" s="3" customFormat="1">
      <c r="A6" s="18">
        <v>3</v>
      </c>
      <c r="B6" s="19" t="s">
        <v>28</v>
      </c>
      <c r="C6" s="19" t="s">
        <v>33</v>
      </c>
      <c r="D6" s="19" t="s">
        <v>34</v>
      </c>
      <c r="E6" s="20" t="s">
        <v>6</v>
      </c>
      <c r="F6" s="19" t="s">
        <v>35</v>
      </c>
      <c r="G6" s="19">
        <v>3</v>
      </c>
      <c r="H6" s="21">
        <f>VLOOKUP(F6,[2]Invoice!$F$4:$H$19,3,FALSE)</f>
        <v>60</v>
      </c>
      <c r="I6" s="21">
        <f>G6*15</f>
        <v>45</v>
      </c>
      <c r="J6" s="21">
        <v>30</v>
      </c>
      <c r="K6" s="21">
        <f>G6*H6+I6+J6</f>
        <v>255</v>
      </c>
      <c r="L6" s="19" t="s">
        <v>20</v>
      </c>
      <c r="Q6" s="6"/>
      <c r="R6" s="9" t="s">
        <v>24</v>
      </c>
      <c r="S6" s="7">
        <v>50</v>
      </c>
      <c r="T6" s="8"/>
    </row>
    <row r="7" spans="1:20" s="3" customFormat="1">
      <c r="A7" s="18">
        <v>4</v>
      </c>
      <c r="B7" s="19" t="s">
        <v>28</v>
      </c>
      <c r="C7" s="19" t="s">
        <v>36</v>
      </c>
      <c r="D7" s="19" t="s">
        <v>37</v>
      </c>
      <c r="E7" s="20" t="s">
        <v>6</v>
      </c>
      <c r="F7" s="19" t="s">
        <v>38</v>
      </c>
      <c r="G7" s="19">
        <v>2</v>
      </c>
      <c r="H7" s="21">
        <v>50</v>
      </c>
      <c r="I7" s="21">
        <f>G7*15</f>
        <v>30</v>
      </c>
      <c r="J7" s="21">
        <v>30</v>
      </c>
      <c r="K7" s="21">
        <f>G7*H7+I7+J7</f>
        <v>160</v>
      </c>
      <c r="L7" s="19" t="s">
        <v>19</v>
      </c>
      <c r="Q7" s="6"/>
      <c r="R7" s="9" t="s">
        <v>25</v>
      </c>
      <c r="S7" s="7">
        <v>15</v>
      </c>
      <c r="T7" s="8"/>
    </row>
    <row r="8" spans="1:20" s="3" customFormat="1">
      <c r="A8" s="18">
        <v>5</v>
      </c>
      <c r="B8" s="19" t="s">
        <v>28</v>
      </c>
      <c r="C8" s="19" t="s">
        <v>39</v>
      </c>
      <c r="D8" s="19" t="s">
        <v>40</v>
      </c>
      <c r="E8" s="20" t="s">
        <v>6</v>
      </c>
      <c r="F8" s="19" t="s">
        <v>41</v>
      </c>
      <c r="G8" s="19">
        <v>9</v>
      </c>
      <c r="H8" s="21">
        <f>VLOOKUP(F8,[1]Invoice!$F$4:$H$21,3,FALSE)</f>
        <v>80</v>
      </c>
      <c r="I8" s="21">
        <f>G8*15</f>
        <v>135</v>
      </c>
      <c r="J8" s="21">
        <v>30</v>
      </c>
      <c r="K8" s="21">
        <f>G8*H8+I8+J8</f>
        <v>885</v>
      </c>
      <c r="L8" s="19" t="s">
        <v>19</v>
      </c>
      <c r="Q8" s="6"/>
      <c r="R8" s="9" t="s">
        <v>15</v>
      </c>
      <c r="S8" s="7">
        <v>30</v>
      </c>
      <c r="T8" s="8"/>
    </row>
    <row r="9" spans="1:20" s="3" customFormat="1">
      <c r="A9" s="18">
        <v>6</v>
      </c>
      <c r="B9" s="19" t="s">
        <v>28</v>
      </c>
      <c r="C9" s="19" t="s">
        <v>42</v>
      </c>
      <c r="D9" s="19" t="s">
        <v>43</v>
      </c>
      <c r="E9" s="20" t="s">
        <v>6</v>
      </c>
      <c r="F9" s="19" t="s">
        <v>44</v>
      </c>
      <c r="G9" s="19">
        <v>7</v>
      </c>
      <c r="H9" s="21">
        <f>VLOOKUP(F9,[1]Invoice!$F$4:$H$21,3,FALSE)</f>
        <v>80</v>
      </c>
      <c r="I9" s="21">
        <f>G9*15</f>
        <v>105</v>
      </c>
      <c r="J9" s="21">
        <v>30</v>
      </c>
      <c r="K9" s="21">
        <f>G9*H9+I9+J9</f>
        <v>695</v>
      </c>
      <c r="L9" s="19" t="s">
        <v>45</v>
      </c>
      <c r="Q9" s="6"/>
    </row>
    <row r="10" spans="1:20" s="3" customFormat="1">
      <c r="A10" s="18">
        <v>7</v>
      </c>
      <c r="B10" s="19" t="s">
        <v>46</v>
      </c>
      <c r="C10" s="19" t="s">
        <v>47</v>
      </c>
      <c r="D10" s="19" t="s">
        <v>48</v>
      </c>
      <c r="E10" s="20" t="s">
        <v>6</v>
      </c>
      <c r="F10" s="19" t="s">
        <v>49</v>
      </c>
      <c r="G10" s="19">
        <v>4</v>
      </c>
      <c r="H10" s="21">
        <v>60</v>
      </c>
      <c r="I10" s="21">
        <f>G10*15</f>
        <v>60</v>
      </c>
      <c r="J10" s="21">
        <v>30</v>
      </c>
      <c r="K10" s="21">
        <f>G10*H10+I10+J10</f>
        <v>330</v>
      </c>
      <c r="L10" s="19" t="s">
        <v>19</v>
      </c>
      <c r="Q10" s="6"/>
    </row>
    <row r="11" spans="1:20" s="3" customFormat="1">
      <c r="A11" s="18">
        <v>8</v>
      </c>
      <c r="B11" s="19" t="s">
        <v>46</v>
      </c>
      <c r="C11" s="19" t="s">
        <v>50</v>
      </c>
      <c r="D11" s="19" t="s">
        <v>51</v>
      </c>
      <c r="E11" s="20" t="s">
        <v>6</v>
      </c>
      <c r="F11" s="19" t="s">
        <v>52</v>
      </c>
      <c r="G11" s="19">
        <v>2</v>
      </c>
      <c r="H11" s="21">
        <f>VLOOKUP(F11,[2]Invoice!$F$4:$H$19,3,FALSE)</f>
        <v>150</v>
      </c>
      <c r="I11" s="21">
        <f>G11*15</f>
        <v>30</v>
      </c>
      <c r="J11" s="21">
        <v>30</v>
      </c>
      <c r="K11" s="21">
        <f>G11*H11+I11+J11</f>
        <v>360</v>
      </c>
      <c r="L11" s="19" t="s">
        <v>19</v>
      </c>
      <c r="Q11" s="6"/>
    </row>
    <row r="12" spans="1:20" s="3" customFormat="1">
      <c r="A12" s="18">
        <v>9</v>
      </c>
      <c r="B12" s="19" t="s">
        <v>53</v>
      </c>
      <c r="C12" s="19" t="s">
        <v>54</v>
      </c>
      <c r="D12" s="19" t="s">
        <v>55</v>
      </c>
      <c r="E12" s="20" t="s">
        <v>6</v>
      </c>
      <c r="F12" s="19" t="s">
        <v>4</v>
      </c>
      <c r="G12" s="19">
        <v>5</v>
      </c>
      <c r="H12" s="21">
        <f>VLOOKUP(F12,[3]Invoice!$E$4:$H$16,4,FALSE)</f>
        <v>150</v>
      </c>
      <c r="I12" s="21">
        <f>G12*15</f>
        <v>75</v>
      </c>
      <c r="J12" s="21">
        <v>30</v>
      </c>
      <c r="K12" s="21">
        <f>G12*H12+I12+J12</f>
        <v>855</v>
      </c>
      <c r="L12" s="19" t="s">
        <v>19</v>
      </c>
      <c r="Q12" s="6"/>
    </row>
    <row r="13" spans="1:20" s="3" customFormat="1">
      <c r="A13" s="18">
        <v>10</v>
      </c>
      <c r="B13" s="19" t="s">
        <v>56</v>
      </c>
      <c r="C13" s="19" t="s">
        <v>57</v>
      </c>
      <c r="D13" s="19" t="s">
        <v>58</v>
      </c>
      <c r="E13" s="20" t="s">
        <v>6</v>
      </c>
      <c r="F13" s="19" t="s">
        <v>59</v>
      </c>
      <c r="G13" s="19">
        <v>4</v>
      </c>
      <c r="H13" s="21">
        <v>80</v>
      </c>
      <c r="I13" s="21">
        <f>G13*15</f>
        <v>60</v>
      </c>
      <c r="J13" s="21">
        <v>30</v>
      </c>
      <c r="K13" s="21">
        <f>G13*H13+I13+J13</f>
        <v>410</v>
      </c>
      <c r="L13" s="19" t="s">
        <v>19</v>
      </c>
      <c r="Q13" s="6"/>
    </row>
    <row r="14" spans="1:20" s="3" customFormat="1">
      <c r="A14" s="18">
        <v>11</v>
      </c>
      <c r="B14" s="19" t="s">
        <v>60</v>
      </c>
      <c r="C14" s="19" t="s">
        <v>61</v>
      </c>
      <c r="D14" s="19" t="s">
        <v>62</v>
      </c>
      <c r="E14" s="20" t="s">
        <v>6</v>
      </c>
      <c r="F14" s="19" t="s">
        <v>63</v>
      </c>
      <c r="G14" s="19">
        <v>10</v>
      </c>
      <c r="H14" s="21">
        <f>VLOOKUP(F14,[1]Invoice!$F$4:$H$21,3,FALSE)</f>
        <v>80</v>
      </c>
      <c r="I14" s="21">
        <f>G14*15</f>
        <v>150</v>
      </c>
      <c r="J14" s="21">
        <v>30</v>
      </c>
      <c r="K14" s="21">
        <f>G14*H14+I14+J14</f>
        <v>980</v>
      </c>
      <c r="L14" s="19" t="s">
        <v>19</v>
      </c>
      <c r="Q14" s="6"/>
    </row>
    <row r="15" spans="1:20" s="3" customFormat="1">
      <c r="A15" s="18">
        <v>12</v>
      </c>
      <c r="B15" s="19" t="s">
        <v>64</v>
      </c>
      <c r="C15" s="19" t="s">
        <v>65</v>
      </c>
      <c r="D15" s="19" t="s">
        <v>55</v>
      </c>
      <c r="E15" s="20" t="s">
        <v>6</v>
      </c>
      <c r="F15" s="19" t="s">
        <v>2</v>
      </c>
      <c r="G15" s="19">
        <v>6</v>
      </c>
      <c r="H15" s="21">
        <f>VLOOKUP(F15,[1]Invoice!$F$4:$H$21,3,FALSE)</f>
        <v>150</v>
      </c>
      <c r="I15" s="21">
        <f>G15*15</f>
        <v>90</v>
      </c>
      <c r="J15" s="21">
        <v>30</v>
      </c>
      <c r="K15" s="21">
        <f>G15*H15+I15+J15</f>
        <v>1020</v>
      </c>
      <c r="L15" s="19" t="s">
        <v>19</v>
      </c>
      <c r="Q15" s="6"/>
    </row>
    <row r="16" spans="1:20">
      <c r="A16" s="18">
        <v>13</v>
      </c>
      <c r="B16" s="19" t="s">
        <v>64</v>
      </c>
      <c r="C16" s="19" t="s">
        <v>66</v>
      </c>
      <c r="D16" s="19" t="s">
        <v>67</v>
      </c>
      <c r="E16" s="20" t="s">
        <v>6</v>
      </c>
      <c r="F16" s="19" t="s">
        <v>68</v>
      </c>
      <c r="G16" s="19">
        <v>3</v>
      </c>
      <c r="H16" s="21">
        <v>150</v>
      </c>
      <c r="I16" s="21">
        <f>G16*15</f>
        <v>45</v>
      </c>
      <c r="J16" s="21">
        <v>30</v>
      </c>
      <c r="K16" s="21">
        <f>G16*H16+I16+J16</f>
        <v>525</v>
      </c>
      <c r="L16" s="19" t="s">
        <v>19</v>
      </c>
      <c r="Q16" s="6"/>
    </row>
    <row r="17" spans="1:17">
      <c r="A17" s="18">
        <v>14</v>
      </c>
      <c r="B17" s="19" t="s">
        <v>64</v>
      </c>
      <c r="C17" s="19" t="s">
        <v>69</v>
      </c>
      <c r="D17" s="19" t="s">
        <v>70</v>
      </c>
      <c r="E17" s="20" t="s">
        <v>6</v>
      </c>
      <c r="F17" s="19" t="s">
        <v>71</v>
      </c>
      <c r="G17" s="19">
        <v>5</v>
      </c>
      <c r="H17" s="21">
        <v>80</v>
      </c>
      <c r="I17" s="21">
        <f>G17*15</f>
        <v>75</v>
      </c>
      <c r="J17" s="21">
        <v>30</v>
      </c>
      <c r="K17" s="21">
        <f>G17*H17+I17+J17</f>
        <v>505</v>
      </c>
      <c r="L17" s="19" t="s">
        <v>19</v>
      </c>
      <c r="Q17" s="6"/>
    </row>
    <row r="18" spans="1:17">
      <c r="A18" s="18">
        <v>15</v>
      </c>
      <c r="B18" s="19" t="s">
        <v>64</v>
      </c>
      <c r="C18" s="19" t="s">
        <v>72</v>
      </c>
      <c r="D18" s="19" t="s">
        <v>73</v>
      </c>
      <c r="E18" s="20" t="s">
        <v>6</v>
      </c>
      <c r="F18" s="19" t="s">
        <v>5</v>
      </c>
      <c r="G18" s="19">
        <v>9</v>
      </c>
      <c r="H18" s="21">
        <f>VLOOKUP(F18,[2]Invoice!$F$4:$H$19,3,FALSE)</f>
        <v>80</v>
      </c>
      <c r="I18" s="21">
        <f>G18*15</f>
        <v>135</v>
      </c>
      <c r="J18" s="21">
        <v>30</v>
      </c>
      <c r="K18" s="21">
        <f>G18*H18+I18+J18</f>
        <v>885</v>
      </c>
      <c r="L18" s="19" t="s">
        <v>19</v>
      </c>
      <c r="Q18" s="6"/>
    </row>
    <row r="19" spans="1:17">
      <c r="A19" s="18">
        <v>16</v>
      </c>
      <c r="B19" s="19" t="s">
        <v>64</v>
      </c>
      <c r="C19" s="19" t="s">
        <v>74</v>
      </c>
      <c r="D19" s="19" t="s">
        <v>75</v>
      </c>
      <c r="E19" s="20" t="s">
        <v>6</v>
      </c>
      <c r="F19" s="19" t="s">
        <v>41</v>
      </c>
      <c r="G19" s="19">
        <v>8</v>
      </c>
      <c r="H19" s="21">
        <f>VLOOKUP(F19,[1]Invoice!$F$4:$H$21,3,FALSE)</f>
        <v>80</v>
      </c>
      <c r="I19" s="21">
        <f>G19*15</f>
        <v>120</v>
      </c>
      <c r="J19" s="21">
        <v>30</v>
      </c>
      <c r="K19" s="21">
        <f>G19*H19+I19+J19</f>
        <v>790</v>
      </c>
      <c r="L19" s="19" t="s">
        <v>19</v>
      </c>
      <c r="Q19" s="6"/>
    </row>
    <row r="20" spans="1:17">
      <c r="A20" s="22" t="s">
        <v>76</v>
      </c>
      <c r="B20" s="23"/>
      <c r="C20" s="23"/>
      <c r="D20" s="23"/>
      <c r="E20" s="23"/>
      <c r="F20" s="23"/>
      <c r="G20" s="23"/>
      <c r="H20" s="23"/>
      <c r="I20" s="23"/>
      <c r="J20" s="24"/>
      <c r="K20" s="25">
        <f>SUM(K4:K19)</f>
        <v>9840</v>
      </c>
      <c r="L20" s="26"/>
      <c r="Q20" s="6"/>
    </row>
    <row r="21" spans="1:17" ht="14.25" customHeight="1">
      <c r="A21" s="27"/>
      <c r="B21" s="28"/>
      <c r="C21" s="28"/>
      <c r="D21" s="28"/>
      <c r="E21" s="28"/>
      <c r="F21" s="28"/>
      <c r="G21" s="17">
        <f>SUM(G4:G19)</f>
        <v>92</v>
      </c>
      <c r="H21" s="29"/>
      <c r="I21" s="29"/>
      <c r="J21" s="29"/>
      <c r="K21" s="29"/>
      <c r="L21" s="28"/>
    </row>
    <row r="22" spans="1:17" s="3" customFormat="1" ht="30" customHeight="1">
      <c r="A22" s="30" t="s">
        <v>26</v>
      </c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11"/>
    </row>
    <row r="23" spans="1:17" s="3" customFormat="1" ht="30" customHeight="1">
      <c r="A23" s="12" t="s">
        <v>1</v>
      </c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11"/>
    </row>
  </sheetData>
  <sortState ref="B4:L16">
    <sortCondition ref="B4"/>
  </sortState>
  <mergeCells count="7">
    <mergeCell ref="A22:K22"/>
    <mergeCell ref="A23:K23"/>
    <mergeCell ref="A1:G1"/>
    <mergeCell ref="A2:G2"/>
    <mergeCell ref="H1:K1"/>
    <mergeCell ref="H2:K2"/>
    <mergeCell ref="A20:J20"/>
  </mergeCells>
  <conditionalFormatting sqref="C37:C1048576 C3:C21 C23:C30">
    <cfRule type="duplicateValues" dxfId="0" priority="1"/>
  </conditionalFormatting>
  <pageMargins left="0.3149606299212598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2024-12-08T11:54:48Z</cp:lastPrinted>
  <dcterms:created xsi:type="dcterms:W3CDTF">2024-09-13T08:19:46Z</dcterms:created>
  <dcterms:modified xsi:type="dcterms:W3CDTF">2024-12-08T11:54:52Z</dcterms:modified>
</cp:coreProperties>
</file>