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I26" i="1"/>
  <c r="H26"/>
  <c r="G26"/>
  <c r="O24"/>
  <c r="L24"/>
  <c r="J24"/>
  <c r="N24" s="1"/>
  <c r="P24" s="1"/>
  <c r="O23"/>
  <c r="L23"/>
  <c r="J23"/>
  <c r="O22"/>
  <c r="L22"/>
  <c r="J22"/>
  <c r="N22" s="1"/>
  <c r="P22" s="1"/>
  <c r="O21"/>
  <c r="L21"/>
  <c r="J21"/>
  <c r="O20"/>
  <c r="L20"/>
  <c r="J20"/>
  <c r="N20" s="1"/>
  <c r="P20" s="1"/>
  <c r="O19"/>
  <c r="L19"/>
  <c r="J19"/>
  <c r="N19" s="1"/>
  <c r="P19" s="1"/>
  <c r="O18"/>
  <c r="L18"/>
  <c r="J18"/>
  <c r="O17"/>
  <c r="L17"/>
  <c r="J17"/>
  <c r="N17" s="1"/>
  <c r="P17" s="1"/>
  <c r="O16"/>
  <c r="L16"/>
  <c r="J16"/>
  <c r="N16" s="1"/>
  <c r="P16" s="1"/>
  <c r="P15"/>
  <c r="O14"/>
  <c r="L14"/>
  <c r="J14"/>
  <c r="N14" s="1"/>
  <c r="P14" s="1"/>
  <c r="O13"/>
  <c r="L13"/>
  <c r="J13"/>
  <c r="O12"/>
  <c r="L12"/>
  <c r="J12"/>
  <c r="N12" s="1"/>
  <c r="P12" s="1"/>
  <c r="O11"/>
  <c r="L11"/>
  <c r="J11"/>
  <c r="O10"/>
  <c r="L10"/>
  <c r="J10"/>
  <c r="N10" s="1"/>
  <c r="P10" s="1"/>
  <c r="P9"/>
  <c r="O8"/>
  <c r="L8"/>
  <c r="J8"/>
  <c r="N8" s="1"/>
  <c r="P8" s="1"/>
  <c r="O7"/>
  <c r="L7"/>
  <c r="J7"/>
  <c r="O6"/>
  <c r="L6"/>
  <c r="J6"/>
  <c r="N6" s="1"/>
  <c r="P6" s="1"/>
  <c r="O5"/>
  <c r="L5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O4"/>
  <c r="L4"/>
  <c r="J4"/>
  <c r="N4" l="1"/>
  <c r="P4" s="1"/>
  <c r="N5"/>
  <c r="P5" s="1"/>
  <c r="N7"/>
  <c r="P7" s="1"/>
  <c r="N11"/>
  <c r="P11" s="1"/>
  <c r="N13"/>
  <c r="P13" s="1"/>
  <c r="N21"/>
  <c r="P21" s="1"/>
  <c r="N23"/>
  <c r="P23" s="1"/>
  <c r="N18"/>
  <c r="P18" s="1"/>
  <c r="P25" l="1"/>
</calcChain>
</file>

<file path=xl/sharedStrings.xml><?xml version="1.0" encoding="utf-8"?>
<sst xmlns="http://schemas.openxmlformats.org/spreadsheetml/2006/main" count="268" uniqueCount="117">
  <si>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</si>
  <si>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</si>
  <si>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</si>
  <si>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</si>
  <si>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</si>
  <si>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</si>
  <si>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</si>
  <si>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</si>
  <si>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</si>
  <si>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</si>
  <si>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</si>
  <si>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</si>
  <si>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</si>
  <si>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</si>
  <si>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</si>
  <si>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</si>
  <si>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</si>
  <si>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</si>
  <si>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</si>
  <si>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</si>
  <si>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</si>
  <si>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</si>
  <si>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</si>
  <si>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</si>
  <si>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</si>
  <si>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</si>
  <si>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</si>
  <si>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</si>
  <si>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</si>
  <si>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</si>
  <si>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</si>
  <si>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</si>
  <si>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</si>
  <si>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</si>
  <si>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 xml:space="preserve">SRI HANUMAN AGENCY </t>
  </si>
  <si>
    <t>SAHA CCTV SECURITY SOLLUTION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</si>
  <si>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</si>
  <si>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</si>
  <si>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</si>
  <si>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</si>
  <si>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</si>
  <si>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</si>
  <si>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</si>
  <si>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GANESH TRADERS</t>
  </si>
  <si>
    <t>TIKIRI</t>
  </si>
  <si>
    <t>SASMITA BAKERY</t>
  </si>
  <si>
    <t>DABUGAON</t>
  </si>
  <si>
    <t>SHIVA SHAKTI TRADERS</t>
  </si>
  <si>
    <t>SALIPUR</t>
  </si>
  <si>
    <t>BALARAM SAHOO</t>
  </si>
  <si>
    <t>PURI</t>
  </si>
  <si>
    <t>PATRA AGENCIES</t>
  </si>
  <si>
    <t>Kindly, verify &amp; confirm within 7 days, else GST will be filed by 20th NOV, 2024. 
GST to be paid by Consignor under Reverse Charge Mechanism(RCM) as per GST.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</si>
  <si>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</si>
  <si>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</si>
  <si>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</si>
  <si>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</si>
  <si>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</si>
  <si>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</si>
  <si>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</si>
  <si>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</si>
  <si>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</si>
  <si>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</si>
  <si>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</si>
  <si>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</si>
  <si>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</si>
  <si>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</si>
  <si>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</si>
  <si>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</si>
  <si>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SARAT TRADING CO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</si>
  <si>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</si>
  <si>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</si>
  <si>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</si>
  <si>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</si>
  <si>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</si>
  <si>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</si>
  <si>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</si>
  <si>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</si>
  <si>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</si>
  <si>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</si>
  <si>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</si>
  <si>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</si>
  <si>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</si>
  <si>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MAHAVIR GENERAL STORES</t>
  </si>
  <si>
    <t>M/194</t>
  </si>
  <si>
    <t>RAYAGADA</t>
  </si>
  <si>
    <t>304</t>
  </si>
  <si>
    <t>SUJATA BAKERS AND TRADERS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</si>
  <si>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</si>
  <si>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</si>
  <si>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</si>
  <si>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</si>
  <si>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</si>
  <si>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</si>
  <si>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</si>
  <si>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</si>
  <si>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</si>
  <si>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</si>
  <si>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SAHOO ENTERPRISES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</si>
  <si>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</si>
  <si>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</si>
  <si>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</si>
  <si>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</si>
  <si>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</si>
  <si>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</si>
  <si>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</si>
  <si>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</si>
  <si>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</si>
  <si>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</si>
  <si>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</si>
  <si>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</si>
  <si>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</si>
  <si>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</si>
  <si>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>(RUPEES ONE LAKH FIFTY FIVE THOUSAND SIX HUNDRED TWENTY SIX ONLY)</t>
  </si>
  <si>
    <t>Bill Date:  31/10/2024
Bill NO : 25610
Total Amount: 155626.00</t>
  </si>
  <si>
    <t xml:space="preserve"> SHANTINATH DETERGENTS PVT. LTD.</t>
  </si>
  <si>
    <t>CASE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</si>
</sst>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18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495300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W3" sqref="W3"/>
    </sheetView>
  </sheetViews>
  <sheetFormatPr defaultColWidth="9" defaultRowHeight="15"/>
  <cols>
    <col min="1" max="1" width="4.5703125" style="1" customWidth="1"/>
    <col min="2" max="2" width="10.7109375" style="2" bestFit="1" customWidth="1"/>
    <col min="3" max="3" width="7" customWidth="1"/>
    <col min="4" max="4" width="6.42578125" bestFit="1" customWidth="1"/>
    <col min="5" max="5" width="17.42578125" bestFit="1" customWidth="1"/>
    <col min="6" max="6" width="5.85546875" customWidth="1"/>
    <col min="7" max="7" width="6.5703125" bestFit="1" customWidth="1"/>
    <col min="8" max="8" width="8.42578125" bestFit="1" customWidth="1"/>
    <col min="9" max="9" width="8.140625" style="4" customWidth="1"/>
    <col min="10" max="11" width="9.28515625" customWidth="1"/>
    <col min="12" max="12" width="7.140625" customWidth="1"/>
    <col min="13" max="13" width="6.42578125" bestFit="1" customWidth="1"/>
    <col min="14" max="14" width="10.42578125" customWidth="1"/>
    <col min="15" max="15" width="8.42578125" customWidth="1"/>
    <col min="16" max="16" width="9.5703125" bestFit="1" customWidth="1"/>
    <col min="17" max="17" width="32.85546875" bestFit="1" customWidth="1"/>
    <col min="18" max="18" width="9.5703125" bestFit="1" customWidth="1"/>
  </cols>
  <sheetData>
    <row r="1" spans="1:18" ht="90.75" customHeight="1" thickBot="1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9" t="s">
        <v>26</v>
      </c>
      <c r="M1" s="60"/>
      <c r="N1" s="60"/>
      <c r="O1" s="60"/>
      <c r="P1" s="61"/>
      <c r="Q1" s="19"/>
    </row>
    <row r="2" spans="1:18" ht="112.5" customHeight="1" thickBot="1">
      <c r="A2" s="54" t="s">
        <v>28</v>
      </c>
      <c r="B2" s="55"/>
      <c r="C2" s="55"/>
      <c r="D2" s="55"/>
      <c r="E2" s="56"/>
      <c r="F2" s="57"/>
      <c r="G2" s="55"/>
      <c r="H2" s="55"/>
      <c r="I2" s="55"/>
      <c r="J2" s="55"/>
      <c r="K2" s="58"/>
      <c r="L2" s="59" t="s">
        <v>114</v>
      </c>
      <c r="M2" s="60"/>
      <c r="N2" s="60"/>
      <c r="O2" s="60"/>
      <c r="P2" s="61"/>
      <c r="Q2" s="19"/>
      <c r="R2" s="3"/>
    </row>
    <row r="3" spans="1:18" ht="30.75" thickBot="1">
      <c r="A3" s="20" t="s">
        <v>9</v>
      </c>
      <c r="B3" s="21" t="s">
        <v>11</v>
      </c>
      <c r="C3" s="22" t="s">
        <v>10</v>
      </c>
      <c r="D3" s="22" t="s">
        <v>14</v>
      </c>
      <c r="E3" s="22" t="s">
        <v>8</v>
      </c>
      <c r="F3" s="22" t="s">
        <v>12</v>
      </c>
      <c r="G3" s="22" t="s">
        <v>15</v>
      </c>
      <c r="H3" s="22" t="s">
        <v>16</v>
      </c>
      <c r="I3" s="23" t="s">
        <v>2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  <c r="O3" s="24" t="s">
        <v>22</v>
      </c>
      <c r="P3" s="25" t="s">
        <v>23</v>
      </c>
      <c r="Q3" s="5" t="s">
        <v>13</v>
      </c>
    </row>
    <row r="4" spans="1:18" s="34" customFormat="1" ht="18" customHeight="1">
      <c r="A4" s="29">
        <v>1</v>
      </c>
      <c r="B4" s="30" t="s">
        <v>53</v>
      </c>
      <c r="C4" s="30" t="s">
        <v>54</v>
      </c>
      <c r="D4" s="31" t="s">
        <v>24</v>
      </c>
      <c r="E4" s="30" t="s">
        <v>50</v>
      </c>
      <c r="F4" s="30" t="s">
        <v>55</v>
      </c>
      <c r="G4" s="30">
        <v>150</v>
      </c>
      <c r="H4" s="30">
        <v>6</v>
      </c>
      <c r="I4" s="30">
        <v>1873</v>
      </c>
      <c r="J4" s="32">
        <f>VLOOKUP(E4,'[1]SAFE CHEM INDUSTRIES'!$C$4:$D$118,2,FALSE)</f>
        <v>2.62</v>
      </c>
      <c r="K4" s="32">
        <v>75</v>
      </c>
      <c r="L4" s="32">
        <f>G4*2</f>
        <v>300</v>
      </c>
      <c r="M4" s="32">
        <v>30</v>
      </c>
      <c r="N4" s="32">
        <f>I4*J4+K4+L4+M4</f>
        <v>5312.26</v>
      </c>
      <c r="O4" s="32">
        <f>H4*K4</f>
        <v>450</v>
      </c>
      <c r="P4" s="33">
        <f>N4+O4</f>
        <v>5762.26</v>
      </c>
      <c r="Q4" s="10" t="s">
        <v>51</v>
      </c>
    </row>
    <row r="5" spans="1:18" s="34" customFormat="1" ht="18" customHeight="1">
      <c r="A5" s="6">
        <f>A4+1</f>
        <v>2</v>
      </c>
      <c r="B5" s="7" t="s">
        <v>56</v>
      </c>
      <c r="C5" s="7" t="s">
        <v>57</v>
      </c>
      <c r="D5" s="35" t="s">
        <v>24</v>
      </c>
      <c r="E5" s="7" t="s">
        <v>5</v>
      </c>
      <c r="F5" s="7" t="s">
        <v>58</v>
      </c>
      <c r="G5" s="7">
        <v>135</v>
      </c>
      <c r="H5" s="7">
        <v>5</v>
      </c>
      <c r="I5" s="7">
        <v>1561</v>
      </c>
      <c r="J5" s="8">
        <f>VLOOKUP(E5,'[1]SAFE CHEM INDUSTRIES'!$C$4:$D$118,2,FALSE)</f>
        <v>4.2700000000000005</v>
      </c>
      <c r="K5" s="8">
        <v>75</v>
      </c>
      <c r="L5" s="8">
        <f t="shared" ref="L5:L24" si="0">G5*2</f>
        <v>270</v>
      </c>
      <c r="M5" s="8">
        <v>30</v>
      </c>
      <c r="N5" s="8">
        <f t="shared" ref="N5:N24" si="1">I5*J5+K5+L5+M5</f>
        <v>7040.4700000000012</v>
      </c>
      <c r="O5" s="8">
        <f t="shared" ref="O5:O24" si="2">H5*K5</f>
        <v>375</v>
      </c>
      <c r="P5" s="9">
        <f t="shared" ref="P5:P24" si="3">N5+O5</f>
        <v>7415.4700000000012</v>
      </c>
      <c r="Q5" s="10" t="s">
        <v>0</v>
      </c>
    </row>
    <row r="6" spans="1:18" s="34" customFormat="1" ht="18" customHeight="1">
      <c r="A6" s="6">
        <f t="shared" ref="A6:A24" si="4">A5+1</f>
        <v>3</v>
      </c>
      <c r="B6" s="7" t="s">
        <v>59</v>
      </c>
      <c r="C6" s="7" t="s">
        <v>60</v>
      </c>
      <c r="D6" s="35" t="s">
        <v>24</v>
      </c>
      <c r="E6" s="7" t="s">
        <v>4</v>
      </c>
      <c r="F6" s="7" t="s">
        <v>61</v>
      </c>
      <c r="G6" s="7">
        <v>283</v>
      </c>
      <c r="H6" s="7">
        <v>11</v>
      </c>
      <c r="I6" s="7">
        <v>3663</v>
      </c>
      <c r="J6" s="8">
        <f>VLOOKUP(E6,'[1]SAFE CHEM INDUSTRIES'!$C$4:$D$118,2,FALSE)</f>
        <v>3.8200000000000007</v>
      </c>
      <c r="K6" s="8">
        <v>75</v>
      </c>
      <c r="L6" s="8">
        <f t="shared" si="0"/>
        <v>566</v>
      </c>
      <c r="M6" s="8">
        <v>30</v>
      </c>
      <c r="N6" s="8">
        <f t="shared" si="1"/>
        <v>14663.660000000003</v>
      </c>
      <c r="O6" s="8">
        <f t="shared" si="2"/>
        <v>825</v>
      </c>
      <c r="P6" s="9">
        <f t="shared" si="3"/>
        <v>15488.660000000003</v>
      </c>
      <c r="Q6" s="10" t="s">
        <v>35</v>
      </c>
    </row>
    <row r="7" spans="1:18" s="34" customFormat="1" ht="18" customHeight="1">
      <c r="A7" s="6">
        <f t="shared" si="4"/>
        <v>4</v>
      </c>
      <c r="B7" s="7" t="s">
        <v>62</v>
      </c>
      <c r="C7" s="7" t="s">
        <v>63</v>
      </c>
      <c r="D7" s="35" t="s">
        <v>24</v>
      </c>
      <c r="E7" s="7" t="s">
        <v>32</v>
      </c>
      <c r="F7" s="7" t="s">
        <v>64</v>
      </c>
      <c r="G7" s="7">
        <v>65</v>
      </c>
      <c r="H7" s="7">
        <v>7</v>
      </c>
      <c r="I7" s="7">
        <v>1386</v>
      </c>
      <c r="J7" s="8">
        <f>VLOOKUP(E7,'[1]SAFE CHEM INDUSTRIES'!$C$4:$D$118,2,FALSE)</f>
        <v>3.22</v>
      </c>
      <c r="K7" s="8">
        <v>75</v>
      </c>
      <c r="L7" s="8">
        <f t="shared" si="0"/>
        <v>130</v>
      </c>
      <c r="M7" s="8">
        <v>30</v>
      </c>
      <c r="N7" s="8">
        <f t="shared" si="1"/>
        <v>4697.92</v>
      </c>
      <c r="O7" s="8">
        <f t="shared" si="2"/>
        <v>525</v>
      </c>
      <c r="P7" s="9">
        <f t="shared" si="3"/>
        <v>5222.92</v>
      </c>
      <c r="Q7" s="10" t="s">
        <v>33</v>
      </c>
    </row>
    <row r="8" spans="1:18" s="34" customFormat="1" ht="18" customHeight="1">
      <c r="A8" s="6">
        <f t="shared" si="4"/>
        <v>5</v>
      </c>
      <c r="B8" s="7" t="s">
        <v>65</v>
      </c>
      <c r="C8" s="7" t="s">
        <v>66</v>
      </c>
      <c r="D8" s="35" t="s">
        <v>24</v>
      </c>
      <c r="E8" s="7" t="s">
        <v>67</v>
      </c>
      <c r="F8" s="7" t="s">
        <v>68</v>
      </c>
      <c r="G8" s="7">
        <v>155</v>
      </c>
      <c r="H8" s="7">
        <v>5</v>
      </c>
      <c r="I8" s="7">
        <v>1631</v>
      </c>
      <c r="J8" s="8">
        <f>VLOOKUP(E8,'[1]SAFE CHEM INDUSTRIES'!$C$4:$D$118,2,FALSE)</f>
        <v>4.5</v>
      </c>
      <c r="K8" s="8">
        <v>75</v>
      </c>
      <c r="L8" s="8">
        <f t="shared" si="0"/>
        <v>310</v>
      </c>
      <c r="M8" s="8">
        <v>30</v>
      </c>
      <c r="N8" s="8">
        <f t="shared" si="1"/>
        <v>7754.5</v>
      </c>
      <c r="O8" s="8">
        <f t="shared" si="2"/>
        <v>375</v>
      </c>
      <c r="P8" s="9">
        <f t="shared" si="3"/>
        <v>8129.5</v>
      </c>
      <c r="Q8" s="10" t="s">
        <v>69</v>
      </c>
    </row>
    <row r="9" spans="1:18" s="34" customFormat="1" ht="18" customHeight="1">
      <c r="A9" s="6">
        <f t="shared" si="4"/>
        <v>6</v>
      </c>
      <c r="B9" s="7" t="s">
        <v>65</v>
      </c>
      <c r="C9" s="7" t="s">
        <v>70</v>
      </c>
      <c r="D9" s="35" t="s">
        <v>24</v>
      </c>
      <c r="E9" s="7" t="s">
        <v>6</v>
      </c>
      <c r="F9" s="7" t="s">
        <v>71</v>
      </c>
      <c r="G9" s="7">
        <v>312</v>
      </c>
      <c r="H9" s="7">
        <v>15</v>
      </c>
      <c r="I9" s="7">
        <v>3754</v>
      </c>
      <c r="J9" s="11" t="s">
        <v>25</v>
      </c>
      <c r="K9" s="11" t="s">
        <v>25</v>
      </c>
      <c r="L9" s="11" t="s">
        <v>25</v>
      </c>
      <c r="M9" s="8">
        <v>30</v>
      </c>
      <c r="N9" s="8">
        <v>13530</v>
      </c>
      <c r="O9" s="8">
        <v>0</v>
      </c>
      <c r="P9" s="9">
        <f t="shared" si="3"/>
        <v>13530</v>
      </c>
      <c r="Q9" s="10" t="s">
        <v>27</v>
      </c>
    </row>
    <row r="10" spans="1:18" s="34" customFormat="1" ht="18" customHeight="1">
      <c r="A10" s="6">
        <f t="shared" si="4"/>
        <v>7</v>
      </c>
      <c r="B10" s="7" t="s">
        <v>72</v>
      </c>
      <c r="C10" s="7" t="s">
        <v>73</v>
      </c>
      <c r="D10" s="35" t="s">
        <v>24</v>
      </c>
      <c r="E10" s="7" t="s">
        <v>37</v>
      </c>
      <c r="F10" s="7" t="s">
        <v>74</v>
      </c>
      <c r="G10" s="7">
        <v>141</v>
      </c>
      <c r="H10" s="7"/>
      <c r="I10" s="7">
        <v>1389</v>
      </c>
      <c r="J10" s="8">
        <f>VLOOKUP(E10,'[1]SAFE CHEM INDUSTRIES'!$C$4:$D$118,2,FALSE)</f>
        <v>4.0200000000000005</v>
      </c>
      <c r="K10" s="8">
        <v>75</v>
      </c>
      <c r="L10" s="8">
        <f t="shared" si="0"/>
        <v>282</v>
      </c>
      <c r="M10" s="8">
        <v>30</v>
      </c>
      <c r="N10" s="8">
        <f t="shared" si="1"/>
        <v>5970.7800000000007</v>
      </c>
      <c r="O10" s="8">
        <f t="shared" si="2"/>
        <v>0</v>
      </c>
      <c r="P10" s="9">
        <f t="shared" si="3"/>
        <v>5970.7800000000007</v>
      </c>
      <c r="Q10" s="10" t="s">
        <v>38</v>
      </c>
    </row>
    <row r="11" spans="1:18" s="34" customFormat="1" ht="18" customHeight="1">
      <c r="A11" s="6">
        <f t="shared" si="4"/>
        <v>8</v>
      </c>
      <c r="B11" s="7" t="s">
        <v>75</v>
      </c>
      <c r="C11" s="7" t="s">
        <v>76</v>
      </c>
      <c r="D11" s="35" t="s">
        <v>24</v>
      </c>
      <c r="E11" s="7" t="s">
        <v>77</v>
      </c>
      <c r="F11" s="7" t="s">
        <v>78</v>
      </c>
      <c r="G11" s="7">
        <v>183</v>
      </c>
      <c r="H11" s="7">
        <v>16</v>
      </c>
      <c r="I11" s="7">
        <v>2794</v>
      </c>
      <c r="J11" s="8">
        <f>VLOOKUP(E11,'[1]SAFE CHEM INDUSTRIES'!$C$4:$D$118,2,FALSE)</f>
        <v>2.52</v>
      </c>
      <c r="K11" s="8">
        <v>75</v>
      </c>
      <c r="L11" s="8">
        <f t="shared" si="0"/>
        <v>366</v>
      </c>
      <c r="M11" s="8">
        <v>30</v>
      </c>
      <c r="N11" s="8">
        <f t="shared" si="1"/>
        <v>7511.88</v>
      </c>
      <c r="O11" s="8">
        <f t="shared" si="2"/>
        <v>1200</v>
      </c>
      <c r="P11" s="9">
        <f t="shared" si="3"/>
        <v>8711.880000000001</v>
      </c>
      <c r="Q11" s="10" t="s">
        <v>34</v>
      </c>
    </row>
    <row r="12" spans="1:18" s="34" customFormat="1" ht="18" customHeight="1">
      <c r="A12" s="6">
        <f t="shared" si="4"/>
        <v>9</v>
      </c>
      <c r="B12" s="7" t="s">
        <v>79</v>
      </c>
      <c r="C12" s="7" t="s">
        <v>80</v>
      </c>
      <c r="D12" s="35" t="s">
        <v>24</v>
      </c>
      <c r="E12" s="7" t="s">
        <v>81</v>
      </c>
      <c r="F12" s="7" t="s">
        <v>82</v>
      </c>
      <c r="G12" s="7">
        <v>177</v>
      </c>
      <c r="H12" s="7">
        <v>4</v>
      </c>
      <c r="I12" s="7">
        <v>2141</v>
      </c>
      <c r="J12" s="8">
        <f>VLOOKUP(E12,'[1]SAFE CHEM INDUSTRIES'!$C$4:$D$118,2,FALSE)</f>
        <v>4.82</v>
      </c>
      <c r="K12" s="8">
        <v>75</v>
      </c>
      <c r="L12" s="8">
        <f t="shared" si="0"/>
        <v>354</v>
      </c>
      <c r="M12" s="8">
        <v>30</v>
      </c>
      <c r="N12" s="8">
        <f t="shared" si="1"/>
        <v>10778.62</v>
      </c>
      <c r="O12" s="8">
        <f t="shared" si="2"/>
        <v>300</v>
      </c>
      <c r="P12" s="9">
        <f t="shared" si="3"/>
        <v>11078.62</v>
      </c>
      <c r="Q12" s="10" t="s">
        <v>83</v>
      </c>
    </row>
    <row r="13" spans="1:18" s="34" customFormat="1" ht="18" customHeight="1">
      <c r="A13" s="6">
        <f t="shared" si="4"/>
        <v>10</v>
      </c>
      <c r="B13" s="7" t="s">
        <v>79</v>
      </c>
      <c r="C13" s="7" t="s">
        <v>84</v>
      </c>
      <c r="D13" s="35" t="s">
        <v>24</v>
      </c>
      <c r="E13" s="7" t="s">
        <v>85</v>
      </c>
      <c r="F13" s="7" t="s">
        <v>86</v>
      </c>
      <c r="G13" s="7">
        <v>170</v>
      </c>
      <c r="H13" s="7">
        <v>5</v>
      </c>
      <c r="I13" s="7">
        <v>1631</v>
      </c>
      <c r="J13" s="8">
        <f>VLOOKUP(E13,'[1]SAFE CHEM INDUSTRIES'!$C$4:$D$118,2,FALSE)</f>
        <v>3.2200000000000006</v>
      </c>
      <c r="K13" s="8">
        <v>75</v>
      </c>
      <c r="L13" s="8">
        <f t="shared" si="0"/>
        <v>340</v>
      </c>
      <c r="M13" s="8">
        <v>30</v>
      </c>
      <c r="N13" s="8">
        <f t="shared" si="1"/>
        <v>5696.8200000000006</v>
      </c>
      <c r="O13" s="8">
        <f t="shared" si="2"/>
        <v>375</v>
      </c>
      <c r="P13" s="9">
        <f t="shared" si="3"/>
        <v>6071.8200000000006</v>
      </c>
      <c r="Q13" s="10" t="s">
        <v>87</v>
      </c>
    </row>
    <row r="14" spans="1:18" s="34" customFormat="1" ht="18" customHeight="1">
      <c r="A14" s="6">
        <f t="shared" si="4"/>
        <v>11</v>
      </c>
      <c r="B14" s="7" t="s">
        <v>88</v>
      </c>
      <c r="C14" s="7" t="s">
        <v>89</v>
      </c>
      <c r="D14" s="35" t="s">
        <v>24</v>
      </c>
      <c r="E14" s="7" t="s">
        <v>44</v>
      </c>
      <c r="F14" s="7" t="s">
        <v>90</v>
      </c>
      <c r="G14" s="7">
        <v>122</v>
      </c>
      <c r="H14" s="7">
        <v>5</v>
      </c>
      <c r="I14" s="7">
        <v>1411</v>
      </c>
      <c r="J14" s="8">
        <f>VLOOKUP(E14,'[1]SAFE CHEM INDUSTRIES'!$C$4:$D$118,2,FALSE)</f>
        <v>4.5</v>
      </c>
      <c r="K14" s="8">
        <v>75</v>
      </c>
      <c r="L14" s="8">
        <f t="shared" si="0"/>
        <v>244</v>
      </c>
      <c r="M14" s="8">
        <v>30</v>
      </c>
      <c r="N14" s="8">
        <f t="shared" si="1"/>
        <v>6698.5</v>
      </c>
      <c r="O14" s="8">
        <f t="shared" si="2"/>
        <v>375</v>
      </c>
      <c r="P14" s="9">
        <f t="shared" si="3"/>
        <v>7073.5</v>
      </c>
      <c r="Q14" s="10" t="s">
        <v>45</v>
      </c>
    </row>
    <row r="15" spans="1:18" s="34" customFormat="1" ht="18" customHeight="1">
      <c r="A15" s="6">
        <f t="shared" si="4"/>
        <v>12</v>
      </c>
      <c r="B15" s="7" t="s">
        <v>88</v>
      </c>
      <c r="C15" s="7" t="s">
        <v>91</v>
      </c>
      <c r="D15" s="35" t="s">
        <v>24</v>
      </c>
      <c r="E15" s="7" t="s">
        <v>3</v>
      </c>
      <c r="F15" s="7" t="s">
        <v>92</v>
      </c>
      <c r="G15" s="7">
        <v>285</v>
      </c>
      <c r="H15" s="7">
        <v>13</v>
      </c>
      <c r="I15" s="7">
        <v>3196</v>
      </c>
      <c r="J15" s="11" t="s">
        <v>25</v>
      </c>
      <c r="K15" s="11" t="s">
        <v>25</v>
      </c>
      <c r="L15" s="11" t="s">
        <v>25</v>
      </c>
      <c r="M15" s="36">
        <v>30</v>
      </c>
      <c r="N15" s="8">
        <v>9530</v>
      </c>
      <c r="O15" s="8">
        <v>0</v>
      </c>
      <c r="P15" s="9">
        <f t="shared" si="3"/>
        <v>9530</v>
      </c>
      <c r="Q15" s="10" t="s">
        <v>29</v>
      </c>
    </row>
    <row r="16" spans="1:18" s="34" customFormat="1" ht="18" customHeight="1">
      <c r="A16" s="6">
        <f t="shared" si="4"/>
        <v>13</v>
      </c>
      <c r="B16" s="7" t="s">
        <v>93</v>
      </c>
      <c r="C16" s="7" t="s">
        <v>94</v>
      </c>
      <c r="D16" s="35" t="s">
        <v>24</v>
      </c>
      <c r="E16" s="7" t="s">
        <v>4</v>
      </c>
      <c r="F16" s="7" t="s">
        <v>95</v>
      </c>
      <c r="G16" s="7">
        <v>226</v>
      </c>
      <c r="H16" s="7">
        <v>3</v>
      </c>
      <c r="I16" s="7">
        <v>2313</v>
      </c>
      <c r="J16" s="8">
        <f>VLOOKUP(E16,'[1]SAFE CHEM INDUSTRIES'!$C$4:$D$118,2,FALSE)</f>
        <v>3.8200000000000007</v>
      </c>
      <c r="K16" s="8">
        <v>75</v>
      </c>
      <c r="L16" s="8">
        <f t="shared" si="0"/>
        <v>452</v>
      </c>
      <c r="M16" s="8">
        <v>30</v>
      </c>
      <c r="N16" s="8">
        <f t="shared" si="1"/>
        <v>9392.6600000000017</v>
      </c>
      <c r="O16" s="8">
        <f t="shared" si="2"/>
        <v>225</v>
      </c>
      <c r="P16" s="9">
        <f t="shared" si="3"/>
        <v>9617.6600000000017</v>
      </c>
      <c r="Q16" s="10" t="s">
        <v>35</v>
      </c>
    </row>
    <row r="17" spans="1:17" s="34" customFormat="1" ht="18" customHeight="1">
      <c r="A17" s="6">
        <f t="shared" si="4"/>
        <v>14</v>
      </c>
      <c r="B17" s="7" t="s">
        <v>93</v>
      </c>
      <c r="C17" s="7" t="s">
        <v>96</v>
      </c>
      <c r="D17" s="35" t="s">
        <v>24</v>
      </c>
      <c r="E17" s="37" t="s">
        <v>41</v>
      </c>
      <c r="F17" s="7" t="s">
        <v>97</v>
      </c>
      <c r="G17" s="7">
        <v>118</v>
      </c>
      <c r="H17" s="7">
        <v>9</v>
      </c>
      <c r="I17" s="7">
        <v>1454</v>
      </c>
      <c r="J17" s="8">
        <f>VLOOKUP(E17,'[1]SAFE CHEM INDUSTRIES'!$C$4:$D$118,2,FALSE)</f>
        <v>4.2700000000000005</v>
      </c>
      <c r="K17" s="8">
        <v>75</v>
      </c>
      <c r="L17" s="8">
        <f t="shared" si="0"/>
        <v>236</v>
      </c>
      <c r="M17" s="8">
        <v>30</v>
      </c>
      <c r="N17" s="8">
        <f t="shared" si="1"/>
        <v>6549.5800000000008</v>
      </c>
      <c r="O17" s="8">
        <f t="shared" si="2"/>
        <v>675</v>
      </c>
      <c r="P17" s="9">
        <f t="shared" si="3"/>
        <v>7224.5800000000008</v>
      </c>
      <c r="Q17" s="10" t="s">
        <v>98</v>
      </c>
    </row>
    <row r="18" spans="1:17" s="34" customFormat="1" ht="18" customHeight="1">
      <c r="A18" s="6">
        <f t="shared" si="4"/>
        <v>15</v>
      </c>
      <c r="B18" s="7" t="s">
        <v>93</v>
      </c>
      <c r="C18" s="7" t="s">
        <v>99</v>
      </c>
      <c r="D18" s="35" t="s">
        <v>24</v>
      </c>
      <c r="E18" s="7" t="s">
        <v>5</v>
      </c>
      <c r="F18" s="7" t="s">
        <v>100</v>
      </c>
      <c r="G18" s="7">
        <v>138</v>
      </c>
      <c r="H18" s="7">
        <v>1</v>
      </c>
      <c r="I18" s="7">
        <v>980</v>
      </c>
      <c r="J18" s="8">
        <f>VLOOKUP(E18,'[1]SAFE CHEM INDUSTRIES'!$C$4:$D$118,2,FALSE)</f>
        <v>4.2700000000000005</v>
      </c>
      <c r="K18" s="8">
        <v>75</v>
      </c>
      <c r="L18" s="8">
        <f t="shared" si="0"/>
        <v>276</v>
      </c>
      <c r="M18" s="8">
        <v>30</v>
      </c>
      <c r="N18" s="8">
        <f t="shared" si="1"/>
        <v>4565.6000000000004</v>
      </c>
      <c r="O18" s="8">
        <f t="shared" si="2"/>
        <v>75</v>
      </c>
      <c r="P18" s="9">
        <f t="shared" si="3"/>
        <v>4640.6000000000004</v>
      </c>
      <c r="Q18" s="10" t="s">
        <v>0</v>
      </c>
    </row>
    <row r="19" spans="1:17" s="34" customFormat="1" ht="18" customHeight="1">
      <c r="A19" s="6">
        <f t="shared" si="4"/>
        <v>16</v>
      </c>
      <c r="B19" s="7" t="s">
        <v>93</v>
      </c>
      <c r="C19" s="7" t="s">
        <v>101</v>
      </c>
      <c r="D19" s="35" t="s">
        <v>24</v>
      </c>
      <c r="E19" s="7" t="s">
        <v>30</v>
      </c>
      <c r="F19" s="7" t="s">
        <v>102</v>
      </c>
      <c r="G19" s="7">
        <v>188</v>
      </c>
      <c r="H19" s="7">
        <v>2</v>
      </c>
      <c r="I19" s="7">
        <v>1620</v>
      </c>
      <c r="J19" s="8">
        <f>VLOOKUP(E19,'[1]SAFE CHEM INDUSTRIES'!$C$4:$D$118,2,FALSE)</f>
        <v>3.3200000000000007</v>
      </c>
      <c r="K19" s="8">
        <v>75</v>
      </c>
      <c r="L19" s="8">
        <f t="shared" si="0"/>
        <v>376</v>
      </c>
      <c r="M19" s="8">
        <v>30</v>
      </c>
      <c r="N19" s="8">
        <f t="shared" si="1"/>
        <v>5859.4000000000015</v>
      </c>
      <c r="O19" s="8">
        <f t="shared" si="2"/>
        <v>150</v>
      </c>
      <c r="P19" s="9">
        <f t="shared" si="3"/>
        <v>6009.4000000000015</v>
      </c>
      <c r="Q19" s="10" t="s">
        <v>36</v>
      </c>
    </row>
    <row r="20" spans="1:17" s="34" customFormat="1" ht="18" customHeight="1">
      <c r="A20" s="6">
        <f t="shared" si="4"/>
        <v>17</v>
      </c>
      <c r="B20" s="7" t="s">
        <v>93</v>
      </c>
      <c r="C20" s="7" t="s">
        <v>103</v>
      </c>
      <c r="D20" s="35" t="s">
        <v>24</v>
      </c>
      <c r="E20" s="7" t="s">
        <v>46</v>
      </c>
      <c r="F20" s="7" t="s">
        <v>104</v>
      </c>
      <c r="G20" s="7">
        <v>179</v>
      </c>
      <c r="H20" s="7">
        <v>1</v>
      </c>
      <c r="I20" s="7">
        <v>1171</v>
      </c>
      <c r="J20" s="8">
        <f>VLOOKUP(E20,'[1]SAFE CHEM INDUSTRIES'!$C$4:$D$118,2,FALSE)</f>
        <v>4.82</v>
      </c>
      <c r="K20" s="8">
        <v>75</v>
      </c>
      <c r="L20" s="8">
        <f t="shared" si="0"/>
        <v>358</v>
      </c>
      <c r="M20" s="8">
        <v>30</v>
      </c>
      <c r="N20" s="8">
        <f t="shared" si="1"/>
        <v>6107.22</v>
      </c>
      <c r="O20" s="8">
        <f t="shared" si="2"/>
        <v>75</v>
      </c>
      <c r="P20" s="9">
        <f t="shared" si="3"/>
        <v>6182.22</v>
      </c>
      <c r="Q20" s="10" t="s">
        <v>47</v>
      </c>
    </row>
    <row r="21" spans="1:17" s="34" customFormat="1" ht="18" customHeight="1">
      <c r="A21" s="6">
        <f t="shared" si="4"/>
        <v>18</v>
      </c>
      <c r="B21" s="7" t="s">
        <v>93</v>
      </c>
      <c r="C21" s="7" t="s">
        <v>105</v>
      </c>
      <c r="D21" s="35" t="s">
        <v>24</v>
      </c>
      <c r="E21" s="7" t="s">
        <v>7</v>
      </c>
      <c r="F21" s="7" t="s">
        <v>106</v>
      </c>
      <c r="G21" s="7">
        <v>143</v>
      </c>
      <c r="H21" s="7">
        <v>8</v>
      </c>
      <c r="I21" s="7">
        <v>2037</v>
      </c>
      <c r="J21" s="8">
        <f>VLOOKUP(E21,'[1]SAFE CHEM INDUSTRIES'!$C$4:$D$118,2,FALSE)</f>
        <v>2.5200000000000005</v>
      </c>
      <c r="K21" s="8">
        <v>75</v>
      </c>
      <c r="L21" s="8">
        <f t="shared" si="0"/>
        <v>286</v>
      </c>
      <c r="M21" s="8">
        <v>30</v>
      </c>
      <c r="N21" s="8">
        <f t="shared" si="1"/>
        <v>5524.2400000000007</v>
      </c>
      <c r="O21" s="8">
        <f t="shared" si="2"/>
        <v>600</v>
      </c>
      <c r="P21" s="9">
        <f t="shared" si="3"/>
        <v>6124.2400000000007</v>
      </c>
      <c r="Q21" s="10" t="s">
        <v>1</v>
      </c>
    </row>
    <row r="22" spans="1:17" s="34" customFormat="1" ht="18" customHeight="1">
      <c r="A22" s="6">
        <f t="shared" si="4"/>
        <v>19</v>
      </c>
      <c r="B22" s="7" t="s">
        <v>93</v>
      </c>
      <c r="C22" s="7" t="s">
        <v>107</v>
      </c>
      <c r="D22" s="35" t="s">
        <v>24</v>
      </c>
      <c r="E22" s="7" t="s">
        <v>31</v>
      </c>
      <c r="F22" s="7" t="s">
        <v>108</v>
      </c>
      <c r="G22" s="7">
        <v>77</v>
      </c>
      <c r="H22" s="7">
        <v>9</v>
      </c>
      <c r="I22" s="7">
        <v>1180</v>
      </c>
      <c r="J22" s="8">
        <f>VLOOKUP(E22,'[1]SAFE CHEM INDUSTRIES'!$C$4:$D$118,2,FALSE)</f>
        <v>2.72</v>
      </c>
      <c r="K22" s="8">
        <v>75</v>
      </c>
      <c r="L22" s="8">
        <f t="shared" si="0"/>
        <v>154</v>
      </c>
      <c r="M22" s="8">
        <v>30</v>
      </c>
      <c r="N22" s="8">
        <f t="shared" si="1"/>
        <v>3468.6000000000004</v>
      </c>
      <c r="O22" s="8">
        <f t="shared" si="2"/>
        <v>675</v>
      </c>
      <c r="P22" s="9">
        <f t="shared" si="3"/>
        <v>4143.6000000000004</v>
      </c>
      <c r="Q22" s="10" t="s">
        <v>39</v>
      </c>
    </row>
    <row r="23" spans="1:17" s="34" customFormat="1" ht="18" customHeight="1">
      <c r="A23" s="6">
        <f t="shared" si="4"/>
        <v>20</v>
      </c>
      <c r="B23" s="7" t="s">
        <v>93</v>
      </c>
      <c r="C23" s="7" t="s">
        <v>109</v>
      </c>
      <c r="D23" s="35" t="s">
        <v>24</v>
      </c>
      <c r="E23" s="7" t="s">
        <v>48</v>
      </c>
      <c r="F23" s="7" t="s">
        <v>110</v>
      </c>
      <c r="G23" s="7">
        <v>84</v>
      </c>
      <c r="H23" s="7">
        <v>2</v>
      </c>
      <c r="I23" s="7">
        <v>1358</v>
      </c>
      <c r="J23" s="8">
        <f>VLOOKUP(E23,'[1]SAFE CHEM INDUSTRIES'!$C$4:$D$118,2,FALSE)</f>
        <v>2.12</v>
      </c>
      <c r="K23" s="8">
        <v>75</v>
      </c>
      <c r="L23" s="8">
        <f t="shared" si="0"/>
        <v>168</v>
      </c>
      <c r="M23" s="8">
        <v>30</v>
      </c>
      <c r="N23" s="8">
        <f t="shared" si="1"/>
        <v>3151.96</v>
      </c>
      <c r="O23" s="8">
        <f t="shared" si="2"/>
        <v>150</v>
      </c>
      <c r="P23" s="9">
        <f t="shared" si="3"/>
        <v>3301.96</v>
      </c>
      <c r="Q23" s="10" t="s">
        <v>49</v>
      </c>
    </row>
    <row r="24" spans="1:17" s="34" customFormat="1" ht="18" customHeight="1" thickBot="1">
      <c r="A24" s="12">
        <f t="shared" si="4"/>
        <v>21</v>
      </c>
      <c r="B24" s="13" t="s">
        <v>93</v>
      </c>
      <c r="C24" s="13" t="s">
        <v>111</v>
      </c>
      <c r="D24" s="38" t="s">
        <v>24</v>
      </c>
      <c r="E24" s="13" t="s">
        <v>42</v>
      </c>
      <c r="F24" s="13" t="s">
        <v>112</v>
      </c>
      <c r="G24" s="13">
        <v>118</v>
      </c>
      <c r="H24" s="13">
        <v>7</v>
      </c>
      <c r="I24" s="13">
        <v>1401</v>
      </c>
      <c r="J24" s="14">
        <f>VLOOKUP(E24,'[1]SAFE CHEM INDUSTRIES'!$C$4:$D$118,2,FALSE)</f>
        <v>2.52</v>
      </c>
      <c r="K24" s="14">
        <v>75</v>
      </c>
      <c r="L24" s="14">
        <f t="shared" si="0"/>
        <v>236</v>
      </c>
      <c r="M24" s="14">
        <v>30</v>
      </c>
      <c r="N24" s="14">
        <f t="shared" si="1"/>
        <v>3871.52</v>
      </c>
      <c r="O24" s="14">
        <f t="shared" si="2"/>
        <v>525</v>
      </c>
      <c r="P24" s="15">
        <f t="shared" si="3"/>
        <v>4396.5200000000004</v>
      </c>
      <c r="Q24" s="10" t="s">
        <v>43</v>
      </c>
    </row>
    <row r="25" spans="1:17" ht="15" customHeight="1" thickBot="1">
      <c r="A25" s="43" t="s">
        <v>113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5"/>
      <c r="P25" s="16">
        <f>ROUND(SUM(P4:P24),0)</f>
        <v>155626</v>
      </c>
      <c r="Q25" s="17"/>
    </row>
    <row r="26" spans="1:17" ht="15" customHeight="1" thickBot="1">
      <c r="B26"/>
      <c r="G26" s="18">
        <f>SUM(G4:G24)</f>
        <v>3449</v>
      </c>
      <c r="H26" s="18">
        <f>SUM(H4:H24)</f>
        <v>134</v>
      </c>
      <c r="I26" s="18">
        <f>SUM(I4:I24)</f>
        <v>39944</v>
      </c>
      <c r="J26" s="3"/>
      <c r="K26" s="3"/>
      <c r="L26" s="3"/>
      <c r="M26" s="3"/>
      <c r="N26" s="3"/>
      <c r="O26" s="3"/>
      <c r="P26" s="3"/>
      <c r="Q26" s="26"/>
    </row>
    <row r="27" spans="1:17" ht="38.25" customHeight="1" thickBot="1">
      <c r="A27" s="46" t="s">
        <v>52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27"/>
    </row>
    <row r="28" spans="1:17" ht="48" customHeight="1" thickBot="1">
      <c r="A28" s="49" t="s">
        <v>40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28"/>
    </row>
    <row r="29" spans="1:17">
      <c r="Q29" s="26"/>
    </row>
    <row r="30" spans="1:17">
      <c r="Q30" s="26"/>
    </row>
    <row r="31" spans="1:17">
      <c r="Q31" s="26"/>
    </row>
    <row r="32" spans="1:17">
      <c r="Q32" s="26"/>
    </row>
  </sheetData>
  <sortState ref="B4:Q41">
    <sortCondition ref="B4:B41"/>
    <sortCondition ref="C4:C41"/>
  </sortState>
  <mergeCells count="8">
    <mergeCell ref="A25:O25"/>
    <mergeCell ref="A27:P27"/>
    <mergeCell ref="A28:P28"/>
    <mergeCell ref="A1:K1"/>
    <mergeCell ref="A2:E2"/>
    <mergeCell ref="F2:K2"/>
    <mergeCell ref="L2:P2"/>
    <mergeCell ref="L1:P1"/>
  </mergeCells>
  <conditionalFormatting sqref="I33:I1048576 I1 I29:I31">
    <cfRule type="duplicateValues" dxfId="3" priority="21"/>
  </conditionalFormatting>
  <conditionalFormatting sqref="I3">
    <cfRule type="duplicateValues" dxfId="2" priority="4"/>
  </conditionalFormatting>
  <conditionalFormatting sqref="E3">
    <cfRule type="duplicateValues" dxfId="1" priority="3"/>
  </conditionalFormatting>
  <pageMargins left="0.43307086614173229" right="0.23622047244094491" top="0.59055118110236227" bottom="0.70866141732283472" header="0.23622047244094491" footer="0.27559055118110237"/>
  <pageSetup paperSize="9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62" t="s">
        <v>115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39" t="s">
        <v>9</v>
      </c>
      <c r="B2" s="40" t="s">
        <v>11</v>
      </c>
      <c r="C2" s="39" t="s">
        <v>10</v>
      </c>
      <c r="D2" s="39" t="s">
        <v>14</v>
      </c>
      <c r="E2" s="39" t="s">
        <v>8</v>
      </c>
      <c r="F2" s="39" t="s">
        <v>12</v>
      </c>
      <c r="G2" s="39" t="s">
        <v>116</v>
      </c>
      <c r="H2" s="41"/>
      <c r="I2" s="41"/>
      <c r="J2" s="41"/>
    </row>
    <row r="3" spans="1:10">
      <c r="A3" s="42">
        <v>1</v>
      </c>
      <c r="B3" s="7" t="s">
        <v>53</v>
      </c>
      <c r="C3" s="7" t="s">
        <v>54</v>
      </c>
      <c r="D3" s="35" t="s">
        <v>24</v>
      </c>
      <c r="E3" s="7" t="s">
        <v>50</v>
      </c>
      <c r="F3" s="7" t="s">
        <v>55</v>
      </c>
      <c r="G3" s="7">
        <v>150</v>
      </c>
      <c r="H3" s="41"/>
      <c r="I3" s="41"/>
      <c r="J3" s="41"/>
    </row>
    <row r="4" spans="1:10">
      <c r="A4" s="42">
        <f>A3+1</f>
        <v>2</v>
      </c>
      <c r="B4" s="7" t="s">
        <v>56</v>
      </c>
      <c r="C4" s="7" t="s">
        <v>57</v>
      </c>
      <c r="D4" s="35" t="s">
        <v>24</v>
      </c>
      <c r="E4" s="7" t="s">
        <v>5</v>
      </c>
      <c r="F4" s="7" t="s">
        <v>58</v>
      </c>
      <c r="G4" s="7">
        <v>135</v>
      </c>
      <c r="H4" s="41"/>
      <c r="I4" s="41"/>
      <c r="J4" s="41"/>
    </row>
    <row r="5" spans="1:10">
      <c r="A5" s="42">
        <f t="shared" ref="A5:A23" si="0">A4+1</f>
        <v>3</v>
      </c>
      <c r="B5" s="7" t="s">
        <v>59</v>
      </c>
      <c r="C5" s="7" t="s">
        <v>60</v>
      </c>
      <c r="D5" s="35" t="s">
        <v>24</v>
      </c>
      <c r="E5" s="7" t="s">
        <v>4</v>
      </c>
      <c r="F5" s="7" t="s">
        <v>61</v>
      </c>
      <c r="G5" s="7">
        <v>283</v>
      </c>
      <c r="H5" s="41"/>
      <c r="I5" s="41"/>
      <c r="J5" s="41"/>
    </row>
    <row r="6" spans="1:10">
      <c r="A6" s="42">
        <f t="shared" si="0"/>
        <v>4</v>
      </c>
      <c r="B6" s="7" t="s">
        <v>62</v>
      </c>
      <c r="C6" s="7" t="s">
        <v>63</v>
      </c>
      <c r="D6" s="35" t="s">
        <v>24</v>
      </c>
      <c r="E6" s="7" t="s">
        <v>32</v>
      </c>
      <c r="F6" s="7" t="s">
        <v>64</v>
      </c>
      <c r="G6" s="7">
        <v>65</v>
      </c>
      <c r="H6" s="41"/>
      <c r="I6" s="41"/>
      <c r="J6" s="41"/>
    </row>
    <row r="7" spans="1:10">
      <c r="A7" s="42">
        <f t="shared" si="0"/>
        <v>5</v>
      </c>
      <c r="B7" s="7" t="s">
        <v>65</v>
      </c>
      <c r="C7" s="7" t="s">
        <v>66</v>
      </c>
      <c r="D7" s="35" t="s">
        <v>24</v>
      </c>
      <c r="E7" s="7" t="s">
        <v>67</v>
      </c>
      <c r="F7" s="7" t="s">
        <v>68</v>
      </c>
      <c r="G7" s="7">
        <v>155</v>
      </c>
      <c r="H7" s="41"/>
      <c r="I7" s="41"/>
      <c r="J7" s="41"/>
    </row>
    <row r="8" spans="1:10">
      <c r="A8" s="42">
        <f t="shared" si="0"/>
        <v>6</v>
      </c>
      <c r="B8" s="7" t="s">
        <v>65</v>
      </c>
      <c r="C8" s="7" t="s">
        <v>70</v>
      </c>
      <c r="D8" s="35" t="s">
        <v>24</v>
      </c>
      <c r="E8" s="7" t="s">
        <v>6</v>
      </c>
      <c r="F8" s="7" t="s">
        <v>71</v>
      </c>
      <c r="G8" s="7">
        <v>312</v>
      </c>
      <c r="H8" s="41"/>
      <c r="I8" s="41"/>
      <c r="J8" s="41"/>
    </row>
    <row r="9" spans="1:10">
      <c r="A9" s="42">
        <f t="shared" si="0"/>
        <v>7</v>
      </c>
      <c r="B9" s="7" t="s">
        <v>72</v>
      </c>
      <c r="C9" s="7" t="s">
        <v>73</v>
      </c>
      <c r="D9" s="35" t="s">
        <v>24</v>
      </c>
      <c r="E9" s="7" t="s">
        <v>37</v>
      </c>
      <c r="F9" s="7" t="s">
        <v>74</v>
      </c>
      <c r="G9" s="7">
        <v>141</v>
      </c>
      <c r="H9" s="41"/>
      <c r="I9" s="41"/>
      <c r="J9" s="41"/>
    </row>
    <row r="10" spans="1:10">
      <c r="A10" s="42">
        <f t="shared" si="0"/>
        <v>8</v>
      </c>
      <c r="B10" s="7" t="s">
        <v>75</v>
      </c>
      <c r="C10" s="7" t="s">
        <v>76</v>
      </c>
      <c r="D10" s="35" t="s">
        <v>24</v>
      </c>
      <c r="E10" s="7" t="s">
        <v>77</v>
      </c>
      <c r="F10" s="7" t="s">
        <v>78</v>
      </c>
      <c r="G10" s="7">
        <v>183</v>
      </c>
      <c r="H10" s="41"/>
      <c r="I10" s="41"/>
      <c r="J10" s="41"/>
    </row>
    <row r="11" spans="1:10">
      <c r="A11" s="42">
        <f t="shared" si="0"/>
        <v>9</v>
      </c>
      <c r="B11" s="7" t="s">
        <v>79</v>
      </c>
      <c r="C11" s="7" t="s">
        <v>80</v>
      </c>
      <c r="D11" s="35" t="s">
        <v>24</v>
      </c>
      <c r="E11" s="7" t="s">
        <v>81</v>
      </c>
      <c r="F11" s="7" t="s">
        <v>82</v>
      </c>
      <c r="G11" s="7">
        <v>177</v>
      </c>
      <c r="H11" s="41"/>
      <c r="I11" s="41"/>
      <c r="J11" s="41"/>
    </row>
    <row r="12" spans="1:10">
      <c r="A12" s="42">
        <f t="shared" si="0"/>
        <v>10</v>
      </c>
      <c r="B12" s="7" t="s">
        <v>79</v>
      </c>
      <c r="C12" s="7" t="s">
        <v>84</v>
      </c>
      <c r="D12" s="35" t="s">
        <v>24</v>
      </c>
      <c r="E12" s="7" t="s">
        <v>85</v>
      </c>
      <c r="F12" s="7" t="s">
        <v>86</v>
      </c>
      <c r="G12" s="7">
        <v>170</v>
      </c>
      <c r="H12" s="41"/>
      <c r="I12" s="41"/>
      <c r="J12" s="41"/>
    </row>
    <row r="13" spans="1:10">
      <c r="A13" s="42">
        <f t="shared" si="0"/>
        <v>11</v>
      </c>
      <c r="B13" s="7" t="s">
        <v>88</v>
      </c>
      <c r="C13" s="7" t="s">
        <v>89</v>
      </c>
      <c r="D13" s="35" t="s">
        <v>24</v>
      </c>
      <c r="E13" s="7" t="s">
        <v>44</v>
      </c>
      <c r="F13" s="7" t="s">
        <v>90</v>
      </c>
      <c r="G13" s="7">
        <v>122</v>
      </c>
      <c r="H13" s="41"/>
      <c r="I13" s="41"/>
      <c r="J13" s="41"/>
    </row>
    <row r="14" spans="1:10">
      <c r="A14" s="42">
        <f t="shared" si="0"/>
        <v>12</v>
      </c>
      <c r="B14" s="7" t="s">
        <v>88</v>
      </c>
      <c r="C14" s="7" t="s">
        <v>91</v>
      </c>
      <c r="D14" s="35" t="s">
        <v>24</v>
      </c>
      <c r="E14" s="7" t="s">
        <v>3</v>
      </c>
      <c r="F14" s="7" t="s">
        <v>92</v>
      </c>
      <c r="G14" s="7">
        <v>285</v>
      </c>
      <c r="H14" s="41"/>
      <c r="I14" s="41"/>
      <c r="J14" s="41"/>
    </row>
    <row r="15" spans="1:10">
      <c r="A15" s="42">
        <f t="shared" si="0"/>
        <v>13</v>
      </c>
      <c r="B15" s="7" t="s">
        <v>93</v>
      </c>
      <c r="C15" s="7" t="s">
        <v>94</v>
      </c>
      <c r="D15" s="35" t="s">
        <v>24</v>
      </c>
      <c r="E15" s="7" t="s">
        <v>4</v>
      </c>
      <c r="F15" s="7" t="s">
        <v>95</v>
      </c>
      <c r="G15" s="7">
        <v>226</v>
      </c>
      <c r="H15" s="41"/>
      <c r="I15" s="41"/>
      <c r="J15" s="41"/>
    </row>
    <row r="16" spans="1:10">
      <c r="A16" s="42">
        <f t="shared" si="0"/>
        <v>14</v>
      </c>
      <c r="B16" s="7" t="s">
        <v>93</v>
      </c>
      <c r="C16" s="7" t="s">
        <v>96</v>
      </c>
      <c r="D16" s="35" t="s">
        <v>24</v>
      </c>
      <c r="E16" s="37" t="s">
        <v>41</v>
      </c>
      <c r="F16" s="7" t="s">
        <v>97</v>
      </c>
      <c r="G16" s="7">
        <v>118</v>
      </c>
      <c r="H16" s="41"/>
      <c r="I16" s="41"/>
      <c r="J16" s="41"/>
    </row>
    <row r="17" spans="1:10">
      <c r="A17" s="42">
        <f t="shared" si="0"/>
        <v>15</v>
      </c>
      <c r="B17" s="7" t="s">
        <v>93</v>
      </c>
      <c r="C17" s="7" t="s">
        <v>99</v>
      </c>
      <c r="D17" s="35" t="s">
        <v>24</v>
      </c>
      <c r="E17" s="7" t="s">
        <v>5</v>
      </c>
      <c r="F17" s="7" t="s">
        <v>100</v>
      </c>
      <c r="G17" s="7">
        <v>138</v>
      </c>
      <c r="H17" s="41"/>
      <c r="I17" s="41"/>
      <c r="J17" s="41"/>
    </row>
    <row r="18" spans="1:10">
      <c r="A18" s="42">
        <f t="shared" si="0"/>
        <v>16</v>
      </c>
      <c r="B18" s="7" t="s">
        <v>93</v>
      </c>
      <c r="C18" s="7" t="s">
        <v>101</v>
      </c>
      <c r="D18" s="35" t="s">
        <v>24</v>
      </c>
      <c r="E18" s="7" t="s">
        <v>30</v>
      </c>
      <c r="F18" s="7" t="s">
        <v>102</v>
      </c>
      <c r="G18" s="7">
        <v>188</v>
      </c>
      <c r="H18" s="41"/>
      <c r="I18" s="41"/>
      <c r="J18" s="41"/>
    </row>
    <row r="19" spans="1:10">
      <c r="A19" s="42">
        <f t="shared" si="0"/>
        <v>17</v>
      </c>
      <c r="B19" s="7" t="s">
        <v>93</v>
      </c>
      <c r="C19" s="7" t="s">
        <v>103</v>
      </c>
      <c r="D19" s="35" t="s">
        <v>24</v>
      </c>
      <c r="E19" s="7" t="s">
        <v>46</v>
      </c>
      <c r="F19" s="7" t="s">
        <v>104</v>
      </c>
      <c r="G19" s="7">
        <v>179</v>
      </c>
      <c r="H19" s="41"/>
      <c r="I19" s="41"/>
      <c r="J19" s="41"/>
    </row>
    <row r="20" spans="1:10">
      <c r="A20" s="42">
        <f t="shared" si="0"/>
        <v>18</v>
      </c>
      <c r="B20" s="7" t="s">
        <v>93</v>
      </c>
      <c r="C20" s="7" t="s">
        <v>105</v>
      </c>
      <c r="D20" s="35" t="s">
        <v>24</v>
      </c>
      <c r="E20" s="7" t="s">
        <v>7</v>
      </c>
      <c r="F20" s="7" t="s">
        <v>106</v>
      </c>
      <c r="G20" s="7">
        <v>143</v>
      </c>
      <c r="H20" s="41"/>
      <c r="I20" s="41"/>
      <c r="J20" s="41"/>
    </row>
    <row r="21" spans="1:10">
      <c r="A21" s="42">
        <f t="shared" si="0"/>
        <v>19</v>
      </c>
      <c r="B21" s="7" t="s">
        <v>93</v>
      </c>
      <c r="C21" s="7" t="s">
        <v>107</v>
      </c>
      <c r="D21" s="35" t="s">
        <v>24</v>
      </c>
      <c r="E21" s="7" t="s">
        <v>31</v>
      </c>
      <c r="F21" s="7" t="s">
        <v>108</v>
      </c>
      <c r="G21" s="7">
        <v>77</v>
      </c>
      <c r="H21" s="41"/>
      <c r="I21" s="41"/>
      <c r="J21" s="41"/>
    </row>
    <row r="22" spans="1:10">
      <c r="A22" s="42">
        <f t="shared" si="0"/>
        <v>20</v>
      </c>
      <c r="B22" s="7" t="s">
        <v>93</v>
      </c>
      <c r="C22" s="7" t="s">
        <v>109</v>
      </c>
      <c r="D22" s="35" t="s">
        <v>24</v>
      </c>
      <c r="E22" s="7" t="s">
        <v>48</v>
      </c>
      <c r="F22" s="7" t="s">
        <v>110</v>
      </c>
      <c r="G22" s="7">
        <v>84</v>
      </c>
      <c r="H22" s="41"/>
      <c r="I22" s="41"/>
      <c r="J22" s="41"/>
    </row>
    <row r="23" spans="1:10">
      <c r="A23" s="42">
        <f t="shared" si="0"/>
        <v>21</v>
      </c>
      <c r="B23" s="7" t="s">
        <v>93</v>
      </c>
      <c r="C23" s="7" t="s">
        <v>111</v>
      </c>
      <c r="D23" s="35" t="s">
        <v>24</v>
      </c>
      <c r="E23" s="7" t="s">
        <v>42</v>
      </c>
      <c r="F23" s="7" t="s">
        <v>112</v>
      </c>
      <c r="G23" s="7">
        <v>118</v>
      </c>
      <c r="H23" s="41"/>
      <c r="I23" s="41"/>
      <c r="J23" s="41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2024-11-21T07:15:16Z</cp:lastPrinted>
  <dcterms:created xsi:type="dcterms:W3CDTF">2023-03-12T08:28:15Z</dcterms:created>
  <dcterms:modified xsi:type="dcterms:W3CDTF">2024-11-21T07:15:17Z</dcterms:modified>
</cp:coreProperties>
</file>