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Invoice!$A$3:$L$46</definedName>
  </definedNames>
  <calcPr calcId="124519"/>
</workbook>
</file>

<file path=xl/calcChain.xml><?xml version="1.0" encoding="utf-8"?>
<calcChain xmlns="http://schemas.openxmlformats.org/spreadsheetml/2006/main">
  <c r="I42" i="1"/>
  <c r="I35"/>
  <c r="I33"/>
  <c r="I30"/>
  <c r="I28"/>
  <c r="I23"/>
  <c r="I19"/>
  <c r="I15"/>
  <c r="I5"/>
  <c r="I41"/>
  <c r="K41" s="1"/>
  <c r="I34"/>
  <c r="K34" s="1"/>
  <c r="I14"/>
  <c r="K14" s="1"/>
  <c r="I32"/>
  <c r="I29"/>
  <c r="I27"/>
  <c r="I24"/>
  <c r="I22"/>
  <c r="I13"/>
  <c r="I10"/>
  <c r="I4"/>
  <c r="I7"/>
  <c r="I8"/>
  <c r="I9"/>
  <c r="I12"/>
  <c r="I16"/>
  <c r="I11"/>
  <c r="I18"/>
  <c r="I17"/>
  <c r="I20"/>
  <c r="I21"/>
  <c r="I25"/>
  <c r="I26"/>
  <c r="I31"/>
  <c r="I36"/>
  <c r="I37"/>
  <c r="I38"/>
  <c r="I39"/>
  <c r="I43"/>
  <c r="K43" s="1"/>
  <c r="I40"/>
  <c r="I6"/>
  <c r="H40"/>
  <c r="K40" s="1"/>
  <c r="H42"/>
  <c r="K42" s="1"/>
  <c r="H39"/>
  <c r="K39" s="1"/>
  <c r="H37"/>
  <c r="K37" s="1"/>
  <c r="H35"/>
  <c r="K35" s="1"/>
  <c r="H33"/>
  <c r="K33" s="1"/>
  <c r="H31"/>
  <c r="K31" s="1"/>
  <c r="H30"/>
  <c r="K30" s="1"/>
  <c r="H28"/>
  <c r="K28" s="1"/>
  <c r="H26"/>
  <c r="K26" s="1"/>
  <c r="H23"/>
  <c r="K23" s="1"/>
  <c r="H21"/>
  <c r="K21" s="1"/>
  <c r="H19"/>
  <c r="K19" s="1"/>
  <c r="H17"/>
  <c r="K17" s="1"/>
  <c r="H18"/>
  <c r="K18" s="1"/>
  <c r="H11"/>
  <c r="K11" s="1"/>
  <c r="H16"/>
  <c r="K16" s="1"/>
  <c r="H12"/>
  <c r="K12" s="1"/>
  <c r="H15"/>
  <c r="K15" s="1"/>
  <c r="H9"/>
  <c r="K9" s="1"/>
  <c r="H8"/>
  <c r="K8" s="1"/>
  <c r="H5"/>
  <c r="K5" s="1"/>
  <c r="H7"/>
  <c r="K7" s="1"/>
  <c r="H6"/>
  <c r="K6" s="1"/>
  <c r="H38"/>
  <c r="K38" s="1"/>
  <c r="H36"/>
  <c r="K36" s="1"/>
  <c r="H32"/>
  <c r="K32" s="1"/>
  <c r="H29"/>
  <c r="K29" s="1"/>
  <c r="H27"/>
  <c r="K27" s="1"/>
  <c r="H25"/>
  <c r="K25" s="1"/>
  <c r="H24"/>
  <c r="K24" s="1"/>
  <c r="H22"/>
  <c r="K22" s="1"/>
  <c r="H20"/>
  <c r="K20" s="1"/>
  <c r="H13"/>
  <c r="K13" s="1"/>
  <c r="H10"/>
  <c r="K10" s="1"/>
  <c r="H4"/>
  <c r="K4" s="1"/>
  <c r="K44" l="1"/>
</calcChain>
</file>

<file path=xl/sharedStrings.xml><?xml version="1.0" encoding="utf-8"?>
<sst xmlns="http://schemas.openxmlformats.org/spreadsheetml/2006/main" count="258" uniqueCount="96">
  <si>
    <t>INVOICE
ATC LOGISTICS,,8984191006
GST No:21CHVPB1842D2ZQ</t>
  </si>
  <si>
    <t>DD</t>
  </si>
  <si>
    <t>03/8/2024</t>
  </si>
  <si>
    <t>1393</t>
  </si>
  <si>
    <t>27/8/2024</t>
  </si>
  <si>
    <t>1705</t>
  </si>
  <si>
    <t>26/8/2024</t>
  </si>
  <si>
    <t>1685</t>
  </si>
  <si>
    <t>1682</t>
  </si>
  <si>
    <t>24/8/2024</t>
  </si>
  <si>
    <t>1665</t>
  </si>
  <si>
    <t>1666</t>
  </si>
  <si>
    <t>1653</t>
  </si>
  <si>
    <t>22/8/2024</t>
  </si>
  <si>
    <t>1634</t>
  </si>
  <si>
    <t>30/8/2024</t>
  </si>
  <si>
    <t>1763</t>
  </si>
  <si>
    <t>20/8/2024</t>
  </si>
  <si>
    <t>1613</t>
  </si>
  <si>
    <t>1612</t>
  </si>
  <si>
    <t>10/8/2024</t>
  </si>
  <si>
    <t>1494</t>
  </si>
  <si>
    <t>31/8/2024</t>
  </si>
  <si>
    <t>1778</t>
  </si>
  <si>
    <t>13/8/2024</t>
  </si>
  <si>
    <t>1529</t>
  </si>
  <si>
    <t>1511</t>
  </si>
  <si>
    <t>07/8/2024</t>
  </si>
  <si>
    <t>1457</t>
  </si>
  <si>
    <t>1463</t>
  </si>
  <si>
    <t>19/8/2024</t>
  </si>
  <si>
    <t>1595</t>
  </si>
  <si>
    <t>1590</t>
  </si>
  <si>
    <t>1600</t>
  </si>
  <si>
    <t>16/8/2024</t>
  </si>
  <si>
    <t>1561</t>
  </si>
  <si>
    <t>17/8/2024</t>
  </si>
  <si>
    <t>1553</t>
  </si>
  <si>
    <t>06/8/2024</t>
  </si>
  <si>
    <t>1448</t>
  </si>
  <si>
    <t>02/8/2024</t>
  </si>
  <si>
    <t>1415</t>
  </si>
  <si>
    <t>1413</t>
  </si>
  <si>
    <t>12/8/2024</t>
  </si>
  <si>
    <t>1508</t>
  </si>
  <si>
    <t>29/8/2024</t>
  </si>
  <si>
    <t>1756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</si>
  <si>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</si>
  <si>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</si>
  <si>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JAA/01627</t>
  </si>
  <si>
    <t>JAA/01628</t>
  </si>
  <si>
    <t>JAA/01655</t>
  </si>
  <si>
    <t>JAA/01684</t>
  </si>
  <si>
    <t>JAA/01711</t>
  </si>
  <si>
    <t>JAA/01729</t>
  </si>
  <si>
    <t>JAA/01768</t>
  </si>
  <si>
    <t>JAA/01775</t>
  </si>
  <si>
    <t>JAA/01777</t>
  </si>
  <si>
    <t>JAA/01778</t>
  </si>
  <si>
    <t>JAA/01819</t>
  </si>
  <si>
    <t>JAA/01826</t>
  </si>
  <si>
    <t>JAA/01831</t>
  </si>
  <si>
    <t>JAA/01835</t>
  </si>
  <si>
    <t>JAA/01836</t>
  </si>
  <si>
    <t>JAA/01858</t>
  </si>
  <si>
    <t>JAA/01864</t>
  </si>
  <si>
    <t>JAA/01871</t>
  </si>
  <si>
    <t>JAA/01890</t>
  </si>
  <si>
    <t>JAA/01892</t>
  </si>
  <si>
    <t>JAA/01893</t>
  </si>
  <si>
    <t>JAA/01907</t>
  </si>
  <si>
    <t>JAA/01910</t>
  </si>
  <si>
    <t>JAA/01916</t>
  </si>
  <si>
    <t>JAA/01962</t>
  </si>
  <si>
    <t>JAA/02001</t>
  </si>
  <si>
    <t>JAA/02003</t>
  </si>
  <si>
    <t>SL</t>
  </si>
  <si>
    <t>DATE</t>
  </si>
  <si>
    <t>LR NO</t>
  </si>
  <si>
    <t>INV NO</t>
  </si>
  <si>
    <t>FROM</t>
  </si>
  <si>
    <t>TO</t>
  </si>
  <si>
    <t>ROURKELA</t>
  </si>
  <si>
    <t>MALKANGIRI</t>
  </si>
  <si>
    <t>CTC</t>
  </si>
  <si>
    <t>CASE</t>
  </si>
  <si>
    <t>Small</t>
  </si>
  <si>
    <t>Big</t>
  </si>
  <si>
    <t>Medium</t>
  </si>
  <si>
    <t>MODE</t>
  </si>
  <si>
    <t>RATE</t>
  </si>
  <si>
    <t>LR</t>
  </si>
  <si>
    <t>AMOUNT</t>
  </si>
  <si>
    <t xml:space="preserve">A N ALLIANCE
Address: PLOT NO.1094/1095 1ST FLOOR IPICOL CHHHAK, KHAIRA, P.O. JAGATPUR CUTTACK 754021 ,9861454445
GST No:21AANFA3536E1ZW
</t>
  </si>
  <si>
    <t xml:space="preserve">Bill Date:31/08/2024
Bill NO : 2374
Total Amount:46489.00
</t>
  </si>
  <si>
    <t>(RUPEES FOURTY SIX THOUSAND FOUR HUNDRED EIGHTY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</si>
</sst>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66674</xdr:rowOff>
    </xdr:from>
    <xdr:to>
      <xdr:col>6</xdr:col>
      <xdr:colOff>256794</xdr:colOff>
      <xdr:row>0</xdr:row>
      <xdr:rowOff>838199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4"/>
          <a:ext cx="3409569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73.5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2" ht="67.5" customHeight="1">
      <c r="A2" s="18" t="s">
        <v>93</v>
      </c>
      <c r="B2" s="19"/>
      <c r="C2" s="19"/>
      <c r="D2" s="19"/>
      <c r="E2" s="19"/>
      <c r="F2" s="19"/>
      <c r="G2" s="20"/>
      <c r="H2" s="22" t="s">
        <v>94</v>
      </c>
      <c r="I2" s="21"/>
      <c r="J2" s="21"/>
      <c r="K2" s="21"/>
    </row>
    <row r="3" spans="1:12" s="11" customFormat="1">
      <c r="A3" s="5" t="s">
        <v>76</v>
      </c>
      <c r="B3" s="5" t="s">
        <v>77</v>
      </c>
      <c r="C3" s="5" t="s">
        <v>78</v>
      </c>
      <c r="D3" s="5" t="s">
        <v>80</v>
      </c>
      <c r="E3" s="5" t="s">
        <v>81</v>
      </c>
      <c r="F3" s="5" t="s">
        <v>79</v>
      </c>
      <c r="G3" s="5" t="s">
        <v>85</v>
      </c>
      <c r="H3" s="10" t="s">
        <v>90</v>
      </c>
      <c r="I3" s="10" t="s">
        <v>1</v>
      </c>
      <c r="J3" s="10" t="s">
        <v>91</v>
      </c>
      <c r="K3" s="10" t="s">
        <v>92</v>
      </c>
      <c r="L3" s="5" t="s">
        <v>89</v>
      </c>
    </row>
    <row r="4" spans="1:12">
      <c r="A4" s="4">
        <v>1</v>
      </c>
      <c r="B4" s="8" t="s">
        <v>40</v>
      </c>
      <c r="C4" s="8" t="s">
        <v>51</v>
      </c>
      <c r="D4" s="9" t="s">
        <v>84</v>
      </c>
      <c r="E4" s="4" t="s">
        <v>83</v>
      </c>
      <c r="F4" s="8" t="s">
        <v>41</v>
      </c>
      <c r="G4" s="8">
        <v>6</v>
      </c>
      <c r="H4" s="6">
        <f>VLOOKUP(E4,'[1]A N ALLIANCE'!$B$6:$D$19,3,FALSE)</f>
        <v>204</v>
      </c>
      <c r="I4" s="6">
        <f>G4*100</f>
        <v>600</v>
      </c>
      <c r="J4" s="6">
        <v>25</v>
      </c>
      <c r="K4" s="6">
        <f t="shared" ref="K4:K43" si="0">G4*H4+I4+J4</f>
        <v>1849</v>
      </c>
      <c r="L4" s="8" t="s">
        <v>87</v>
      </c>
    </row>
    <row r="5" spans="1:12">
      <c r="A5" s="4">
        <v>2</v>
      </c>
      <c r="B5" s="8" t="s">
        <v>40</v>
      </c>
      <c r="C5" s="8" t="s">
        <v>51</v>
      </c>
      <c r="D5" s="9" t="s">
        <v>84</v>
      </c>
      <c r="E5" s="4" t="s">
        <v>83</v>
      </c>
      <c r="F5" s="8" t="s">
        <v>41</v>
      </c>
      <c r="G5" s="8">
        <v>9</v>
      </c>
      <c r="H5" s="6">
        <f>VLOOKUP(E5,'[1]A N ALLIANCE'!$B$6:$E$19,4,FALSE)</f>
        <v>155</v>
      </c>
      <c r="I5" s="6">
        <f>G5*50</f>
        <v>450</v>
      </c>
      <c r="J5" s="6"/>
      <c r="K5" s="6">
        <f t="shared" si="0"/>
        <v>1845</v>
      </c>
      <c r="L5" s="8" t="s">
        <v>86</v>
      </c>
    </row>
    <row r="6" spans="1:12">
      <c r="A6" s="4">
        <v>3</v>
      </c>
      <c r="B6" s="8" t="s">
        <v>2</v>
      </c>
      <c r="C6" s="8" t="s">
        <v>49</v>
      </c>
      <c r="D6" s="9" t="s">
        <v>84</v>
      </c>
      <c r="E6" s="4" t="s">
        <v>82</v>
      </c>
      <c r="F6" s="8" t="s">
        <v>3</v>
      </c>
      <c r="G6" s="8">
        <v>9</v>
      </c>
      <c r="H6" s="6">
        <f>VLOOKUP(E6,'[1]A N ALLIANCE'!$B$6:$E$19,4,FALSE)</f>
        <v>98</v>
      </c>
      <c r="I6" s="6">
        <f>G6*10</f>
        <v>90</v>
      </c>
      <c r="J6" s="6">
        <v>25</v>
      </c>
      <c r="K6" s="6">
        <f t="shared" si="0"/>
        <v>997</v>
      </c>
      <c r="L6" s="8" t="s">
        <v>86</v>
      </c>
    </row>
    <row r="7" spans="1:12">
      <c r="A7" s="4">
        <v>4</v>
      </c>
      <c r="B7" s="8" t="s">
        <v>2</v>
      </c>
      <c r="C7" s="8" t="s">
        <v>50</v>
      </c>
      <c r="D7" s="9" t="s">
        <v>84</v>
      </c>
      <c r="E7" s="4" t="s">
        <v>82</v>
      </c>
      <c r="F7" s="8" t="s">
        <v>42</v>
      </c>
      <c r="G7" s="8">
        <v>3</v>
      </c>
      <c r="H7" s="6">
        <f>VLOOKUP(E7,'[1]A N ALLIANCE'!$B$6:$E$19,4,FALSE)</f>
        <v>98</v>
      </c>
      <c r="I7" s="6">
        <f>G7*10</f>
        <v>30</v>
      </c>
      <c r="J7" s="6">
        <v>25</v>
      </c>
      <c r="K7" s="6">
        <f t="shared" si="0"/>
        <v>349</v>
      </c>
      <c r="L7" s="8" t="s">
        <v>86</v>
      </c>
    </row>
    <row r="8" spans="1:12">
      <c r="A8" s="4">
        <v>5</v>
      </c>
      <c r="B8" s="8" t="s">
        <v>38</v>
      </c>
      <c r="C8" s="8" t="s">
        <v>52</v>
      </c>
      <c r="D8" s="9" t="s">
        <v>84</v>
      </c>
      <c r="E8" s="4" t="s">
        <v>82</v>
      </c>
      <c r="F8" s="8" t="s">
        <v>39</v>
      </c>
      <c r="G8" s="8">
        <v>20</v>
      </c>
      <c r="H8" s="6">
        <f>VLOOKUP(E8,'[1]A N ALLIANCE'!$B$6:$E$19,4,FALSE)</f>
        <v>98</v>
      </c>
      <c r="I8" s="6">
        <f>G8*10</f>
        <v>200</v>
      </c>
      <c r="J8" s="6">
        <v>25</v>
      </c>
      <c r="K8" s="6">
        <f t="shared" si="0"/>
        <v>2185</v>
      </c>
      <c r="L8" s="8" t="s">
        <v>86</v>
      </c>
    </row>
    <row r="9" spans="1:12">
      <c r="A9" s="4">
        <v>6</v>
      </c>
      <c r="B9" s="8" t="s">
        <v>27</v>
      </c>
      <c r="C9" s="8" t="s">
        <v>53</v>
      </c>
      <c r="D9" s="9" t="s">
        <v>84</v>
      </c>
      <c r="E9" s="4" t="s">
        <v>82</v>
      </c>
      <c r="F9" s="8" t="s">
        <v>29</v>
      </c>
      <c r="G9" s="8">
        <v>6</v>
      </c>
      <c r="H9" s="6">
        <f>VLOOKUP(E9,'[1]A N ALLIANCE'!$B$6:$E$19,4,FALSE)</f>
        <v>98</v>
      </c>
      <c r="I9" s="6">
        <f>G9*10</f>
        <v>60</v>
      </c>
      <c r="J9" s="6">
        <v>25</v>
      </c>
      <c r="K9" s="6">
        <f t="shared" si="0"/>
        <v>673</v>
      </c>
      <c r="L9" s="8" t="s">
        <v>86</v>
      </c>
    </row>
    <row r="10" spans="1:12">
      <c r="A10" s="4">
        <v>7</v>
      </c>
      <c r="B10" s="8" t="s">
        <v>27</v>
      </c>
      <c r="C10" s="8" t="s">
        <v>54</v>
      </c>
      <c r="D10" s="9" t="s">
        <v>84</v>
      </c>
      <c r="E10" s="4" t="s">
        <v>83</v>
      </c>
      <c r="F10" s="8" t="s">
        <v>28</v>
      </c>
      <c r="G10" s="8">
        <v>6</v>
      </c>
      <c r="H10" s="6">
        <f>VLOOKUP(E10,'[1]A N ALLIANCE'!$B$6:$D$19,3,FALSE)</f>
        <v>204</v>
      </c>
      <c r="I10" s="6">
        <f>G10*100</f>
        <v>600</v>
      </c>
      <c r="J10" s="6">
        <v>25</v>
      </c>
      <c r="K10" s="6">
        <f t="shared" si="0"/>
        <v>1849</v>
      </c>
      <c r="L10" s="8" t="s">
        <v>87</v>
      </c>
    </row>
    <row r="11" spans="1:12">
      <c r="A11" s="4">
        <v>8</v>
      </c>
      <c r="B11" s="8" t="s">
        <v>20</v>
      </c>
      <c r="C11" s="8" t="s">
        <v>58</v>
      </c>
      <c r="D11" s="9" t="s">
        <v>84</v>
      </c>
      <c r="E11" s="4" t="s">
        <v>82</v>
      </c>
      <c r="F11" s="8" t="s">
        <v>21</v>
      </c>
      <c r="G11" s="8">
        <v>8</v>
      </c>
      <c r="H11" s="6">
        <f>VLOOKUP(E11,'[1]A N ALLIANCE'!$B$6:$E$19,4,FALSE)</f>
        <v>98</v>
      </c>
      <c r="I11" s="6">
        <f>G11*10</f>
        <v>80</v>
      </c>
      <c r="J11" s="6">
        <v>25</v>
      </c>
      <c r="K11" s="6">
        <f t="shared" si="0"/>
        <v>889</v>
      </c>
      <c r="L11" s="8" t="s">
        <v>86</v>
      </c>
    </row>
    <row r="12" spans="1:12">
      <c r="A12" s="4">
        <v>9</v>
      </c>
      <c r="B12" s="8" t="s">
        <v>43</v>
      </c>
      <c r="C12" s="8" t="s">
        <v>56</v>
      </c>
      <c r="D12" s="9" t="s">
        <v>84</v>
      </c>
      <c r="E12" s="4" t="s">
        <v>82</v>
      </c>
      <c r="F12" s="8" t="s">
        <v>44</v>
      </c>
      <c r="G12" s="8">
        <v>2</v>
      </c>
      <c r="H12" s="6">
        <f>VLOOKUP(E12,'[1]A N ALLIANCE'!$B$6:$E$19,4,FALSE)</f>
        <v>98</v>
      </c>
      <c r="I12" s="6">
        <f>G12*10</f>
        <v>20</v>
      </c>
      <c r="J12" s="6">
        <v>25</v>
      </c>
      <c r="K12" s="6">
        <f t="shared" si="0"/>
        <v>241</v>
      </c>
      <c r="L12" s="8" t="s">
        <v>86</v>
      </c>
    </row>
    <row r="13" spans="1:12">
      <c r="A13" s="4">
        <v>10</v>
      </c>
      <c r="B13" s="8" t="s">
        <v>24</v>
      </c>
      <c r="C13" s="8" t="s">
        <v>55</v>
      </c>
      <c r="D13" s="9" t="s">
        <v>84</v>
      </c>
      <c r="E13" s="4" t="s">
        <v>83</v>
      </c>
      <c r="F13" s="8" t="s">
        <v>26</v>
      </c>
      <c r="G13" s="8">
        <v>7</v>
      </c>
      <c r="H13" s="6">
        <f>VLOOKUP(E13,'[1]A N ALLIANCE'!$B$6:$D$19,3,FALSE)</f>
        <v>204</v>
      </c>
      <c r="I13" s="6">
        <f>G13*100</f>
        <v>700</v>
      </c>
      <c r="J13" s="6">
        <v>25</v>
      </c>
      <c r="K13" s="6">
        <f t="shared" si="0"/>
        <v>2153</v>
      </c>
      <c r="L13" s="8" t="s">
        <v>87</v>
      </c>
    </row>
    <row r="14" spans="1:12">
      <c r="A14" s="4">
        <v>11</v>
      </c>
      <c r="B14" s="8" t="s">
        <v>24</v>
      </c>
      <c r="C14" s="8" t="s">
        <v>55</v>
      </c>
      <c r="D14" s="9" t="s">
        <v>84</v>
      </c>
      <c r="E14" s="4" t="s">
        <v>83</v>
      </c>
      <c r="F14" s="8" t="s">
        <v>26</v>
      </c>
      <c r="G14" s="8">
        <v>9</v>
      </c>
      <c r="H14" s="6">
        <v>180</v>
      </c>
      <c r="I14" s="6">
        <f>G14*75</f>
        <v>675</v>
      </c>
      <c r="J14" s="6"/>
      <c r="K14" s="6">
        <f t="shared" si="0"/>
        <v>2295</v>
      </c>
      <c r="L14" s="8" t="s">
        <v>88</v>
      </c>
    </row>
    <row r="15" spans="1:12">
      <c r="A15" s="4">
        <v>12</v>
      </c>
      <c r="B15" s="8" t="s">
        <v>24</v>
      </c>
      <c r="C15" s="8" t="s">
        <v>55</v>
      </c>
      <c r="D15" s="9" t="s">
        <v>84</v>
      </c>
      <c r="E15" s="4" t="s">
        <v>83</v>
      </c>
      <c r="F15" s="8" t="s">
        <v>26</v>
      </c>
      <c r="G15" s="8">
        <v>5</v>
      </c>
      <c r="H15" s="6">
        <f>VLOOKUP(E15,'[1]A N ALLIANCE'!$B$6:$E$19,4,FALSE)</f>
        <v>155</v>
      </c>
      <c r="I15" s="6">
        <f>G15*50</f>
        <v>250</v>
      </c>
      <c r="J15" s="6"/>
      <c r="K15" s="6">
        <f t="shared" si="0"/>
        <v>1025</v>
      </c>
      <c r="L15" s="8" t="s">
        <v>86</v>
      </c>
    </row>
    <row r="16" spans="1:12">
      <c r="A16" s="4">
        <v>13</v>
      </c>
      <c r="B16" s="8" t="s">
        <v>24</v>
      </c>
      <c r="C16" s="8" t="s">
        <v>57</v>
      </c>
      <c r="D16" s="9" t="s">
        <v>84</v>
      </c>
      <c r="E16" s="4" t="s">
        <v>82</v>
      </c>
      <c r="F16" s="8" t="s">
        <v>25</v>
      </c>
      <c r="G16" s="8">
        <v>7</v>
      </c>
      <c r="H16" s="6">
        <f>VLOOKUP(E16,'[1]A N ALLIANCE'!$B$6:$E$19,4,FALSE)</f>
        <v>98</v>
      </c>
      <c r="I16" s="6">
        <f>G16*10</f>
        <v>70</v>
      </c>
      <c r="J16" s="6">
        <v>25</v>
      </c>
      <c r="K16" s="6">
        <f t="shared" si="0"/>
        <v>781</v>
      </c>
      <c r="L16" s="8" t="s">
        <v>86</v>
      </c>
    </row>
    <row r="17" spans="1:12">
      <c r="A17" s="4">
        <v>14</v>
      </c>
      <c r="B17" s="8" t="s">
        <v>34</v>
      </c>
      <c r="C17" s="8" t="s">
        <v>60</v>
      </c>
      <c r="D17" s="9" t="s">
        <v>84</v>
      </c>
      <c r="E17" s="4" t="s">
        <v>82</v>
      </c>
      <c r="F17" s="8" t="s">
        <v>35</v>
      </c>
      <c r="G17" s="8">
        <v>7</v>
      </c>
      <c r="H17" s="6">
        <f>VLOOKUP(E17,'[1]A N ALLIANCE'!$B$6:$E$19,4,FALSE)</f>
        <v>98</v>
      </c>
      <c r="I17" s="6">
        <f>G17*10</f>
        <v>70</v>
      </c>
      <c r="J17" s="6">
        <v>25</v>
      </c>
      <c r="K17" s="6">
        <f t="shared" si="0"/>
        <v>781</v>
      </c>
      <c r="L17" s="8" t="s">
        <v>86</v>
      </c>
    </row>
    <row r="18" spans="1:12">
      <c r="A18" s="4">
        <v>15</v>
      </c>
      <c r="B18" s="8" t="s">
        <v>36</v>
      </c>
      <c r="C18" s="8" t="s">
        <v>59</v>
      </c>
      <c r="D18" s="9" t="s">
        <v>84</v>
      </c>
      <c r="E18" s="4" t="s">
        <v>82</v>
      </c>
      <c r="F18" s="8" t="s">
        <v>37</v>
      </c>
      <c r="G18" s="8">
        <v>5</v>
      </c>
      <c r="H18" s="6">
        <f>VLOOKUP(E18,'[1]A N ALLIANCE'!$B$6:$E$19,4,FALSE)</f>
        <v>98</v>
      </c>
      <c r="I18" s="6">
        <f>G18*10</f>
        <v>50</v>
      </c>
      <c r="J18" s="6">
        <v>25</v>
      </c>
      <c r="K18" s="6">
        <f t="shared" si="0"/>
        <v>565</v>
      </c>
      <c r="L18" s="8" t="s">
        <v>86</v>
      </c>
    </row>
    <row r="19" spans="1:12">
      <c r="A19" s="4">
        <v>16</v>
      </c>
      <c r="B19" s="8" t="s">
        <v>30</v>
      </c>
      <c r="C19" s="8" t="s">
        <v>61</v>
      </c>
      <c r="D19" s="9" t="s">
        <v>84</v>
      </c>
      <c r="E19" s="4" t="s">
        <v>83</v>
      </c>
      <c r="F19" s="8" t="s">
        <v>33</v>
      </c>
      <c r="G19" s="8">
        <v>14</v>
      </c>
      <c r="H19" s="6">
        <f>VLOOKUP(E19,'[1]A N ALLIANCE'!$B$6:$E$19,4,FALSE)</f>
        <v>155</v>
      </c>
      <c r="I19" s="6">
        <f>G19*50</f>
        <v>700</v>
      </c>
      <c r="J19" s="6">
        <v>25</v>
      </c>
      <c r="K19" s="6">
        <f t="shared" si="0"/>
        <v>2895</v>
      </c>
      <c r="L19" s="8" t="s">
        <v>86</v>
      </c>
    </row>
    <row r="20" spans="1:12">
      <c r="A20" s="4">
        <v>17</v>
      </c>
      <c r="B20" s="8" t="s">
        <v>30</v>
      </c>
      <c r="C20" s="8" t="s">
        <v>62</v>
      </c>
      <c r="D20" s="9" t="s">
        <v>84</v>
      </c>
      <c r="E20" s="4" t="s">
        <v>82</v>
      </c>
      <c r="F20" s="8" t="s">
        <v>31</v>
      </c>
      <c r="G20" s="8">
        <v>1</v>
      </c>
      <c r="H20" s="6">
        <f>VLOOKUP(E20,'[1]A N ALLIANCE'!$B$6:$D$19,3,FALSE)</f>
        <v>155</v>
      </c>
      <c r="I20" s="6">
        <f>G20*10</f>
        <v>10</v>
      </c>
      <c r="J20" s="6">
        <v>25</v>
      </c>
      <c r="K20" s="6">
        <f t="shared" si="0"/>
        <v>190</v>
      </c>
      <c r="L20" s="8" t="s">
        <v>87</v>
      </c>
    </row>
    <row r="21" spans="1:12">
      <c r="A21" s="4">
        <v>18</v>
      </c>
      <c r="B21" s="8" t="s">
        <v>30</v>
      </c>
      <c r="C21" s="8" t="s">
        <v>62</v>
      </c>
      <c r="D21" s="9" t="s">
        <v>84</v>
      </c>
      <c r="E21" s="4" t="s">
        <v>82</v>
      </c>
      <c r="F21" s="8" t="s">
        <v>31</v>
      </c>
      <c r="G21" s="8">
        <v>1</v>
      </c>
      <c r="H21" s="6">
        <f>VLOOKUP(E21,'[1]A N ALLIANCE'!$B$6:$E$19,4,FALSE)</f>
        <v>98</v>
      </c>
      <c r="I21" s="6">
        <f>G21*10</f>
        <v>10</v>
      </c>
      <c r="J21" s="6"/>
      <c r="K21" s="6">
        <f t="shared" si="0"/>
        <v>108</v>
      </c>
      <c r="L21" s="8" t="s">
        <v>86</v>
      </c>
    </row>
    <row r="22" spans="1:12">
      <c r="A22" s="4">
        <v>19</v>
      </c>
      <c r="B22" s="8" t="s">
        <v>30</v>
      </c>
      <c r="C22" s="8" t="s">
        <v>63</v>
      </c>
      <c r="D22" s="9" t="s">
        <v>84</v>
      </c>
      <c r="E22" s="4" t="s">
        <v>83</v>
      </c>
      <c r="F22" s="8" t="s">
        <v>32</v>
      </c>
      <c r="G22" s="8">
        <v>12</v>
      </c>
      <c r="H22" s="6">
        <f>VLOOKUP(E22,'[1]A N ALLIANCE'!$B$6:$D$19,3,FALSE)</f>
        <v>204</v>
      </c>
      <c r="I22" s="6">
        <f>G22*100</f>
        <v>1200</v>
      </c>
      <c r="J22" s="6">
        <v>25</v>
      </c>
      <c r="K22" s="6">
        <f t="shared" si="0"/>
        <v>3673</v>
      </c>
      <c r="L22" s="8" t="s">
        <v>87</v>
      </c>
    </row>
    <row r="23" spans="1:12">
      <c r="A23" s="4">
        <v>20</v>
      </c>
      <c r="B23" s="8" t="s">
        <v>30</v>
      </c>
      <c r="C23" s="8" t="s">
        <v>63</v>
      </c>
      <c r="D23" s="9" t="s">
        <v>84</v>
      </c>
      <c r="E23" s="4" t="s">
        <v>83</v>
      </c>
      <c r="F23" s="8" t="s">
        <v>32</v>
      </c>
      <c r="G23" s="8">
        <v>18</v>
      </c>
      <c r="H23" s="6">
        <f>VLOOKUP(E23,'[1]A N ALLIANCE'!$B$6:$E$19,4,FALSE)</f>
        <v>155</v>
      </c>
      <c r="I23" s="6">
        <f>G23*50</f>
        <v>900</v>
      </c>
      <c r="J23" s="6"/>
      <c r="K23" s="6">
        <f t="shared" si="0"/>
        <v>3690</v>
      </c>
      <c r="L23" s="8" t="s">
        <v>86</v>
      </c>
    </row>
    <row r="24" spans="1:12">
      <c r="A24" s="4">
        <v>21</v>
      </c>
      <c r="B24" s="8" t="s">
        <v>17</v>
      </c>
      <c r="C24" s="8" t="s">
        <v>64</v>
      </c>
      <c r="D24" s="9" t="s">
        <v>84</v>
      </c>
      <c r="E24" s="4" t="s">
        <v>83</v>
      </c>
      <c r="F24" s="8" t="s">
        <v>19</v>
      </c>
      <c r="G24" s="8">
        <v>2</v>
      </c>
      <c r="H24" s="6">
        <f>VLOOKUP(E24,'[1]A N ALLIANCE'!$B$6:$D$19,3,FALSE)</f>
        <v>204</v>
      </c>
      <c r="I24" s="6">
        <f>G24*100</f>
        <v>200</v>
      </c>
      <c r="J24" s="6">
        <v>25</v>
      </c>
      <c r="K24" s="6">
        <f t="shared" si="0"/>
        <v>633</v>
      </c>
      <c r="L24" s="8" t="s">
        <v>87</v>
      </c>
    </row>
    <row r="25" spans="1:12">
      <c r="A25" s="4">
        <v>22</v>
      </c>
      <c r="B25" s="8" t="s">
        <v>17</v>
      </c>
      <c r="C25" s="8" t="s">
        <v>65</v>
      </c>
      <c r="D25" s="9" t="s">
        <v>84</v>
      </c>
      <c r="E25" s="4" t="s">
        <v>82</v>
      </c>
      <c r="F25" s="8" t="s">
        <v>18</v>
      </c>
      <c r="G25" s="8">
        <v>6</v>
      </c>
      <c r="H25" s="6">
        <f>VLOOKUP(E25,'[1]A N ALLIANCE'!$B$6:$D$19,3,FALSE)</f>
        <v>155</v>
      </c>
      <c r="I25" s="6">
        <f>G25*10</f>
        <v>60</v>
      </c>
      <c r="J25" s="6">
        <v>25</v>
      </c>
      <c r="K25" s="6">
        <f t="shared" si="0"/>
        <v>1015</v>
      </c>
      <c r="L25" s="8" t="s">
        <v>87</v>
      </c>
    </row>
    <row r="26" spans="1:12">
      <c r="A26" s="4">
        <v>23</v>
      </c>
      <c r="B26" s="8" t="s">
        <v>17</v>
      </c>
      <c r="C26" s="8" t="s">
        <v>65</v>
      </c>
      <c r="D26" s="9" t="s">
        <v>84</v>
      </c>
      <c r="E26" s="4" t="s">
        <v>82</v>
      </c>
      <c r="F26" s="8" t="s">
        <v>18</v>
      </c>
      <c r="G26" s="8">
        <v>7</v>
      </c>
      <c r="H26" s="6">
        <f>VLOOKUP(E26,'[1]A N ALLIANCE'!$B$6:$E$19,4,FALSE)</f>
        <v>98</v>
      </c>
      <c r="I26" s="6">
        <f>G26*10</f>
        <v>70</v>
      </c>
      <c r="J26" s="6"/>
      <c r="K26" s="6">
        <f t="shared" si="0"/>
        <v>756</v>
      </c>
      <c r="L26" s="8" t="s">
        <v>86</v>
      </c>
    </row>
    <row r="27" spans="1:12">
      <c r="A27" s="4">
        <v>24</v>
      </c>
      <c r="B27" s="8" t="s">
        <v>13</v>
      </c>
      <c r="C27" s="8" t="s">
        <v>66</v>
      </c>
      <c r="D27" s="9" t="s">
        <v>84</v>
      </c>
      <c r="E27" s="4" t="s">
        <v>83</v>
      </c>
      <c r="F27" s="8" t="s">
        <v>14</v>
      </c>
      <c r="G27" s="8">
        <v>2</v>
      </c>
      <c r="H27" s="6">
        <f>VLOOKUP(E27,'[1]A N ALLIANCE'!$B$6:$D$19,3,FALSE)</f>
        <v>204</v>
      </c>
      <c r="I27" s="6">
        <f>G27*100</f>
        <v>200</v>
      </c>
      <c r="J27" s="6">
        <v>25</v>
      </c>
      <c r="K27" s="6">
        <f t="shared" si="0"/>
        <v>633</v>
      </c>
      <c r="L27" s="8" t="s">
        <v>87</v>
      </c>
    </row>
    <row r="28" spans="1:12">
      <c r="A28" s="4">
        <v>25</v>
      </c>
      <c r="B28" s="8" t="s">
        <v>13</v>
      </c>
      <c r="C28" s="8" t="s">
        <v>66</v>
      </c>
      <c r="D28" s="9" t="s">
        <v>84</v>
      </c>
      <c r="E28" s="4" t="s">
        <v>83</v>
      </c>
      <c r="F28" s="8" t="s">
        <v>14</v>
      </c>
      <c r="G28" s="8">
        <v>1</v>
      </c>
      <c r="H28" s="6">
        <f>VLOOKUP(E28,'[1]A N ALLIANCE'!$B$6:$E$19,4,FALSE)</f>
        <v>155</v>
      </c>
      <c r="I28" s="6">
        <f>G28*50</f>
        <v>50</v>
      </c>
      <c r="J28" s="6"/>
      <c r="K28" s="6">
        <f t="shared" si="0"/>
        <v>205</v>
      </c>
      <c r="L28" s="8" t="s">
        <v>86</v>
      </c>
    </row>
    <row r="29" spans="1:12">
      <c r="A29" s="4">
        <v>26</v>
      </c>
      <c r="B29" s="8" t="s">
        <v>9</v>
      </c>
      <c r="C29" s="8" t="s">
        <v>67</v>
      </c>
      <c r="D29" s="9" t="s">
        <v>84</v>
      </c>
      <c r="E29" s="4" t="s">
        <v>83</v>
      </c>
      <c r="F29" s="8" t="s">
        <v>12</v>
      </c>
      <c r="G29" s="8">
        <v>2</v>
      </c>
      <c r="H29" s="6">
        <f>VLOOKUP(E29,'[1]A N ALLIANCE'!$B$6:$D$19,3,FALSE)</f>
        <v>204</v>
      </c>
      <c r="I29" s="6">
        <f>G29*100</f>
        <v>200</v>
      </c>
      <c r="J29" s="6">
        <v>25</v>
      </c>
      <c r="K29" s="6">
        <f t="shared" si="0"/>
        <v>633</v>
      </c>
      <c r="L29" s="8" t="s">
        <v>87</v>
      </c>
    </row>
    <row r="30" spans="1:12">
      <c r="A30" s="4">
        <v>27</v>
      </c>
      <c r="B30" s="8" t="s">
        <v>9</v>
      </c>
      <c r="C30" s="8" t="s">
        <v>67</v>
      </c>
      <c r="D30" s="9" t="s">
        <v>84</v>
      </c>
      <c r="E30" s="4" t="s">
        <v>83</v>
      </c>
      <c r="F30" s="8" t="s">
        <v>12</v>
      </c>
      <c r="G30" s="8">
        <v>5</v>
      </c>
      <c r="H30" s="6">
        <f>VLOOKUP(E30,'[1]A N ALLIANCE'!$B$6:$E$19,4,FALSE)</f>
        <v>155</v>
      </c>
      <c r="I30" s="6">
        <f>G30*50</f>
        <v>250</v>
      </c>
      <c r="J30" s="6"/>
      <c r="K30" s="6">
        <f t="shared" si="0"/>
        <v>1025</v>
      </c>
      <c r="L30" s="8" t="s">
        <v>86</v>
      </c>
    </row>
    <row r="31" spans="1:12">
      <c r="A31" s="4">
        <v>28</v>
      </c>
      <c r="B31" s="8" t="s">
        <v>9</v>
      </c>
      <c r="C31" s="8" t="s">
        <v>68</v>
      </c>
      <c r="D31" s="9" t="s">
        <v>84</v>
      </c>
      <c r="E31" s="4" t="s">
        <v>82</v>
      </c>
      <c r="F31" s="8" t="s">
        <v>11</v>
      </c>
      <c r="G31" s="8">
        <v>21</v>
      </c>
      <c r="H31" s="6">
        <f>VLOOKUP(E31,'[1]A N ALLIANCE'!$B$6:$E$19,4,FALSE)</f>
        <v>98</v>
      </c>
      <c r="I31" s="6">
        <f>G31*10</f>
        <v>210</v>
      </c>
      <c r="J31" s="6">
        <v>25</v>
      </c>
      <c r="K31" s="6">
        <f t="shared" si="0"/>
        <v>2293</v>
      </c>
      <c r="L31" s="8" t="s">
        <v>86</v>
      </c>
    </row>
    <row r="32" spans="1:12">
      <c r="A32" s="4">
        <v>29</v>
      </c>
      <c r="B32" s="8" t="s">
        <v>9</v>
      </c>
      <c r="C32" s="8" t="s">
        <v>69</v>
      </c>
      <c r="D32" s="9" t="s">
        <v>84</v>
      </c>
      <c r="E32" s="4" t="s">
        <v>83</v>
      </c>
      <c r="F32" s="8" t="s">
        <v>10</v>
      </c>
      <c r="G32" s="8">
        <v>6</v>
      </c>
      <c r="H32" s="6">
        <f>VLOOKUP(E32,'[1]A N ALLIANCE'!$B$6:$D$19,3,FALSE)</f>
        <v>204</v>
      </c>
      <c r="I32" s="6">
        <f>G32*100</f>
        <v>600</v>
      </c>
      <c r="J32" s="6">
        <v>25</v>
      </c>
      <c r="K32" s="6">
        <f t="shared" si="0"/>
        <v>1849</v>
      </c>
      <c r="L32" s="8" t="s">
        <v>87</v>
      </c>
    </row>
    <row r="33" spans="1:12">
      <c r="A33" s="4">
        <v>30</v>
      </c>
      <c r="B33" s="8" t="s">
        <v>9</v>
      </c>
      <c r="C33" s="8" t="s">
        <v>69</v>
      </c>
      <c r="D33" s="9" t="s">
        <v>84</v>
      </c>
      <c r="E33" s="4" t="s">
        <v>83</v>
      </c>
      <c r="F33" s="8" t="s">
        <v>10</v>
      </c>
      <c r="G33" s="8">
        <v>6</v>
      </c>
      <c r="H33" s="6">
        <f>VLOOKUP(E33,'[1]A N ALLIANCE'!$B$6:$E$19,4,FALSE)</f>
        <v>155</v>
      </c>
      <c r="I33" s="6">
        <f>G33*50</f>
        <v>300</v>
      </c>
      <c r="J33" s="6"/>
      <c r="K33" s="6">
        <f t="shared" si="0"/>
        <v>1230</v>
      </c>
      <c r="L33" s="8" t="s">
        <v>86</v>
      </c>
    </row>
    <row r="34" spans="1:12">
      <c r="A34" s="4">
        <v>31</v>
      </c>
      <c r="B34" s="8" t="s">
        <v>6</v>
      </c>
      <c r="C34" s="8" t="s">
        <v>70</v>
      </c>
      <c r="D34" s="9" t="s">
        <v>84</v>
      </c>
      <c r="E34" s="4" t="s">
        <v>83</v>
      </c>
      <c r="F34" s="8" t="s">
        <v>8</v>
      </c>
      <c r="G34" s="8">
        <v>1</v>
      </c>
      <c r="H34" s="6">
        <v>180</v>
      </c>
      <c r="I34" s="6">
        <f>G34*75</f>
        <v>75</v>
      </c>
      <c r="J34" s="6">
        <v>25</v>
      </c>
      <c r="K34" s="6">
        <f t="shared" si="0"/>
        <v>280</v>
      </c>
      <c r="L34" s="8" t="s">
        <v>88</v>
      </c>
    </row>
    <row r="35" spans="1:12">
      <c r="A35" s="4">
        <v>32</v>
      </c>
      <c r="B35" s="8" t="s">
        <v>6</v>
      </c>
      <c r="C35" s="8" t="s">
        <v>70</v>
      </c>
      <c r="D35" s="9" t="s">
        <v>84</v>
      </c>
      <c r="E35" s="4" t="s">
        <v>83</v>
      </c>
      <c r="F35" s="8" t="s">
        <v>8</v>
      </c>
      <c r="G35" s="8">
        <v>3</v>
      </c>
      <c r="H35" s="6">
        <f>VLOOKUP(E35,'[1]A N ALLIANCE'!$B$6:$E$19,4,FALSE)</f>
        <v>155</v>
      </c>
      <c r="I35" s="6">
        <f>G35*50</f>
        <v>150</v>
      </c>
      <c r="J35" s="6"/>
      <c r="K35" s="6">
        <f t="shared" si="0"/>
        <v>615</v>
      </c>
      <c r="L35" s="8" t="s">
        <v>86</v>
      </c>
    </row>
    <row r="36" spans="1:12">
      <c r="A36" s="4">
        <v>33</v>
      </c>
      <c r="B36" s="8" t="s">
        <v>6</v>
      </c>
      <c r="C36" s="8" t="s">
        <v>71</v>
      </c>
      <c r="D36" s="9" t="s">
        <v>84</v>
      </c>
      <c r="E36" s="4" t="s">
        <v>82</v>
      </c>
      <c r="F36" s="8" t="s">
        <v>7</v>
      </c>
      <c r="G36" s="8">
        <v>9</v>
      </c>
      <c r="H36" s="6">
        <f>VLOOKUP(E36,'[1]A N ALLIANCE'!$B$6:$D$19,3,FALSE)</f>
        <v>155</v>
      </c>
      <c r="I36" s="6">
        <f>G36*10</f>
        <v>90</v>
      </c>
      <c r="J36" s="6">
        <v>25</v>
      </c>
      <c r="K36" s="6">
        <f t="shared" si="0"/>
        <v>1510</v>
      </c>
      <c r="L36" s="8" t="s">
        <v>87</v>
      </c>
    </row>
    <row r="37" spans="1:12">
      <c r="A37" s="4">
        <v>34</v>
      </c>
      <c r="B37" s="8" t="s">
        <v>6</v>
      </c>
      <c r="C37" s="8" t="s">
        <v>71</v>
      </c>
      <c r="D37" s="9" t="s">
        <v>84</v>
      </c>
      <c r="E37" s="4" t="s">
        <v>82</v>
      </c>
      <c r="F37" s="8" t="s">
        <v>7</v>
      </c>
      <c r="G37" s="8">
        <v>7</v>
      </c>
      <c r="H37" s="6">
        <f>VLOOKUP(E37,'[1]A N ALLIANCE'!$B$6:$E$19,4,FALSE)</f>
        <v>98</v>
      </c>
      <c r="I37" s="6">
        <f>G37*10</f>
        <v>70</v>
      </c>
      <c r="J37" s="6"/>
      <c r="K37" s="6">
        <f t="shared" si="0"/>
        <v>756</v>
      </c>
      <c r="L37" s="8" t="s">
        <v>86</v>
      </c>
    </row>
    <row r="38" spans="1:12">
      <c r="A38" s="4">
        <v>35</v>
      </c>
      <c r="B38" s="8" t="s">
        <v>4</v>
      </c>
      <c r="C38" s="8" t="s">
        <v>72</v>
      </c>
      <c r="D38" s="9" t="s">
        <v>84</v>
      </c>
      <c r="E38" s="4" t="s">
        <v>82</v>
      </c>
      <c r="F38" s="8" t="s">
        <v>5</v>
      </c>
      <c r="G38" s="8">
        <v>11</v>
      </c>
      <c r="H38" s="6">
        <f>VLOOKUP(E38,'[1]A N ALLIANCE'!$B$6:$D$19,3,FALSE)</f>
        <v>155</v>
      </c>
      <c r="I38" s="6">
        <f>G38*10</f>
        <v>110</v>
      </c>
      <c r="J38" s="6">
        <v>25</v>
      </c>
      <c r="K38" s="6">
        <f t="shared" si="0"/>
        <v>1840</v>
      </c>
      <c r="L38" s="8" t="s">
        <v>87</v>
      </c>
    </row>
    <row r="39" spans="1:12">
      <c r="A39" s="4">
        <v>36</v>
      </c>
      <c r="B39" s="8" t="s">
        <v>4</v>
      </c>
      <c r="C39" s="8" t="s">
        <v>72</v>
      </c>
      <c r="D39" s="9" t="s">
        <v>84</v>
      </c>
      <c r="E39" s="4" t="s">
        <v>82</v>
      </c>
      <c r="F39" s="8" t="s">
        <v>5</v>
      </c>
      <c r="G39" s="8">
        <v>2</v>
      </c>
      <c r="H39" s="6">
        <f>VLOOKUP(E39,'[1]A N ALLIANCE'!$B$6:$E$19,4,FALSE)</f>
        <v>98</v>
      </c>
      <c r="I39" s="6">
        <f>G39*10</f>
        <v>20</v>
      </c>
      <c r="J39" s="6"/>
      <c r="K39" s="6">
        <f t="shared" si="0"/>
        <v>216</v>
      </c>
      <c r="L39" s="8" t="s">
        <v>86</v>
      </c>
    </row>
    <row r="40" spans="1:12">
      <c r="A40" s="4">
        <v>37</v>
      </c>
      <c r="B40" s="8" t="s">
        <v>45</v>
      </c>
      <c r="C40" s="8" t="s">
        <v>75</v>
      </c>
      <c r="D40" s="9" t="s">
        <v>84</v>
      </c>
      <c r="E40" s="4" t="s">
        <v>82</v>
      </c>
      <c r="F40" s="8" t="s">
        <v>46</v>
      </c>
      <c r="G40" s="8">
        <v>4</v>
      </c>
      <c r="H40" s="6">
        <f>VLOOKUP(E40,'[1]A N ALLIANCE'!$B$6:$E$19,4,FALSE)</f>
        <v>98</v>
      </c>
      <c r="I40" s="6">
        <f>G40*10</f>
        <v>40</v>
      </c>
      <c r="J40" s="6">
        <v>25</v>
      </c>
      <c r="K40" s="6">
        <f t="shared" si="0"/>
        <v>457</v>
      </c>
      <c r="L40" s="8" t="s">
        <v>86</v>
      </c>
    </row>
    <row r="41" spans="1:12">
      <c r="A41" s="4">
        <v>38</v>
      </c>
      <c r="B41" s="8" t="s">
        <v>15</v>
      </c>
      <c r="C41" s="8" t="s">
        <v>73</v>
      </c>
      <c r="D41" s="9" t="s">
        <v>84</v>
      </c>
      <c r="E41" s="4" t="s">
        <v>83</v>
      </c>
      <c r="F41" s="8" t="s">
        <v>16</v>
      </c>
      <c r="G41" s="8">
        <v>2</v>
      </c>
      <c r="H41" s="6">
        <v>180</v>
      </c>
      <c r="I41" s="6">
        <f>G41*75</f>
        <v>150</v>
      </c>
      <c r="J41" s="6">
        <v>25</v>
      </c>
      <c r="K41" s="6">
        <f t="shared" si="0"/>
        <v>535</v>
      </c>
      <c r="L41" s="8" t="s">
        <v>88</v>
      </c>
    </row>
    <row r="42" spans="1:12">
      <c r="A42" s="4">
        <v>39</v>
      </c>
      <c r="B42" s="8" t="s">
        <v>15</v>
      </c>
      <c r="C42" s="8" t="s">
        <v>73</v>
      </c>
      <c r="D42" s="9" t="s">
        <v>84</v>
      </c>
      <c r="E42" s="4" t="s">
        <v>83</v>
      </c>
      <c r="F42" s="8" t="s">
        <v>16</v>
      </c>
      <c r="G42" s="8">
        <v>2</v>
      </c>
      <c r="H42" s="6">
        <f>VLOOKUP(E42,'[1]A N ALLIANCE'!$B$6:$E$19,4,FALSE)</f>
        <v>155</v>
      </c>
      <c r="I42" s="6">
        <f>G42*50</f>
        <v>100</v>
      </c>
      <c r="J42" s="6"/>
      <c r="K42" s="6">
        <f t="shared" si="0"/>
        <v>410</v>
      </c>
      <c r="L42" s="8" t="s">
        <v>86</v>
      </c>
    </row>
    <row r="43" spans="1:12">
      <c r="A43" s="4">
        <v>40</v>
      </c>
      <c r="B43" s="8" t="s">
        <v>22</v>
      </c>
      <c r="C43" s="8" t="s">
        <v>74</v>
      </c>
      <c r="D43" s="9" t="s">
        <v>84</v>
      </c>
      <c r="E43" s="4" t="s">
        <v>82</v>
      </c>
      <c r="F43" s="8" t="s">
        <v>23</v>
      </c>
      <c r="G43" s="8">
        <v>4</v>
      </c>
      <c r="H43" s="6">
        <v>125</v>
      </c>
      <c r="I43" s="6">
        <f>G43*10</f>
        <v>40</v>
      </c>
      <c r="J43" s="6">
        <v>25</v>
      </c>
      <c r="K43" s="6">
        <f t="shared" si="0"/>
        <v>565</v>
      </c>
      <c r="L43" s="8" t="s">
        <v>88</v>
      </c>
    </row>
    <row r="44" spans="1:12" s="3" customFormat="1">
      <c r="A44" s="12" t="s">
        <v>95</v>
      </c>
      <c r="B44" s="13"/>
      <c r="C44" s="13"/>
      <c r="D44" s="13"/>
      <c r="E44" s="13"/>
      <c r="F44" s="13"/>
      <c r="G44" s="13"/>
      <c r="H44" s="14"/>
      <c r="I44" s="14"/>
      <c r="J44" s="15"/>
      <c r="K44" s="7">
        <f>SUM(K4:K43)</f>
        <v>46489</v>
      </c>
    </row>
    <row r="45" spans="1:12" s="3" customFormat="1" ht="30" customHeight="1">
      <c r="A45" s="16" t="s">
        <v>47</v>
      </c>
      <c r="B45" s="16"/>
      <c r="C45" s="16"/>
      <c r="D45" s="16"/>
      <c r="E45" s="16"/>
      <c r="F45" s="16"/>
      <c r="G45" s="16"/>
      <c r="H45" s="17"/>
      <c r="I45" s="17"/>
      <c r="J45" s="17"/>
      <c r="K45" s="17"/>
    </row>
    <row r="46" spans="1:12" s="3" customFormat="1" ht="30" customHeight="1">
      <c r="A46" s="16" t="s">
        <v>48</v>
      </c>
      <c r="B46" s="16"/>
      <c r="C46" s="16"/>
      <c r="D46" s="16"/>
      <c r="E46" s="16"/>
      <c r="F46" s="16"/>
      <c r="G46" s="16"/>
      <c r="H46" s="17"/>
      <c r="I46" s="17"/>
      <c r="J46" s="17"/>
      <c r="K46" s="17"/>
    </row>
  </sheetData>
  <sortState ref="B4:L43">
    <sortCondition ref="B4"/>
  </sortState>
  <mergeCells count="7">
    <mergeCell ref="A44:J44"/>
    <mergeCell ref="A45:K45"/>
    <mergeCell ref="A46:K46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65" right="0.27559055118110237" top="0.43307086614173229" bottom="0.27559055118110237" header="0.31496062992125984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2024-09-10T04:17:12Z</cp:lastPrinted>
  <dcterms:created xsi:type="dcterms:W3CDTF">2024-09-06T05:08:04Z</dcterms:created>
  <dcterms:modified xsi:type="dcterms:W3CDTF">2024-09-10T04:17:14Z</dcterms:modified>
</cp:coreProperties>
</file>