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8095164A-1AC5-4D44-99A4-9BF0B1A547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I5" i="1"/>
  <c r="I6" i="1"/>
  <c r="I7" i="1"/>
  <c r="I8" i="1"/>
  <c r="I10" i="1"/>
  <c r="I9" i="1"/>
  <c r="I4" i="1"/>
  <c r="H10" i="1"/>
  <c r="J10" i="1" s="1"/>
  <c r="L10" i="1" s="1"/>
  <c r="H9" i="1"/>
  <c r="J9" i="1" s="1"/>
  <c r="L9" i="1" l="1"/>
  <c r="H5" i="1"/>
  <c r="H6" i="1"/>
  <c r="H7" i="1"/>
  <c r="J7" i="1" s="1"/>
  <c r="H8" i="1"/>
  <c r="H4" i="1"/>
  <c r="J8" i="1" l="1"/>
  <c r="L8" i="1" s="1"/>
  <c r="J5" i="1"/>
  <c r="L5" i="1" s="1"/>
  <c r="L7" i="1"/>
  <c r="J4" i="1"/>
  <c r="L4" i="1" s="1"/>
  <c r="J6" i="1"/>
  <c r="L6" i="1" s="1"/>
  <c r="L11" i="1" l="1"/>
</calcChain>
</file>

<file path=xl/sharedStrings.xml><?xml version="1.0" encoding="utf-8"?>
<sst xmlns="http://schemas.openxmlformats.org/spreadsheetml/2006/main" count="53" uniqueCount="39">
  <si>
    <t>INVOICE
PRAGATI LOGISTICS,SAMANTA SAHI KHUNTIA LANE,8984191006
GST No:21AGHPB9356M1Z9</t>
  </si>
  <si>
    <t>Thanking you for your business.
PRAGATI LOGISTICS</t>
  </si>
  <si>
    <t>BHUBANESWAR</t>
  </si>
  <si>
    <t>SL</t>
  </si>
  <si>
    <t>DATE</t>
  </si>
  <si>
    <t>LR NO</t>
  </si>
  <si>
    <t>INV NO</t>
  </si>
  <si>
    <t>FROM</t>
  </si>
  <si>
    <t>TO</t>
  </si>
  <si>
    <t>CASE</t>
  </si>
  <si>
    <t>RATE</t>
  </si>
  <si>
    <t>CTC</t>
  </si>
  <si>
    <t>AMOUNT</t>
  </si>
  <si>
    <t>KUJANGA</t>
  </si>
  <si>
    <t xml:space="preserve">MAPRA LABORATORIES PVT LTD
Address:A P MARKET COMPLEX - 2ND FLOOR LINK ROAD SQUARE MADHUPATNA CUTTACK,6712341799
GST No:21AAACM5060F1Z2
</t>
  </si>
  <si>
    <t>S.CH.</t>
  </si>
  <si>
    <t>LR CH.</t>
  </si>
  <si>
    <t>HML</t>
  </si>
  <si>
    <t>PL/DO/08549</t>
  </si>
  <si>
    <t>PL/DO/08560</t>
  </si>
  <si>
    <t>PL/DO/08856</t>
  </si>
  <si>
    <t>PL/DO/08857</t>
  </si>
  <si>
    <t>PL/DO/08859</t>
  </si>
  <si>
    <t>PL/DO/10109</t>
  </si>
  <si>
    <t>PL/MA/06267</t>
  </si>
  <si>
    <t>02/8/2024</t>
  </si>
  <si>
    <t>07/8/2024</t>
  </si>
  <si>
    <t>24/8/2024</t>
  </si>
  <si>
    <t>20</t>
  </si>
  <si>
    <t>43</t>
  </si>
  <si>
    <t>8010</t>
  </si>
  <si>
    <t>8009</t>
  </si>
  <si>
    <t>8011</t>
  </si>
  <si>
    <t>34</t>
  </si>
  <si>
    <t>80009</t>
  </si>
  <si>
    <t>BARIPADA</t>
  </si>
  <si>
    <t xml:space="preserve">Bill Date:31/08/2024
Bill NO : 18367
Total Amount:1142.00
</t>
  </si>
  <si>
    <t>Kindly, verify &amp; confirm within 7 days, else GST will be filed by 20th SEPT. 2024. 
GST to be paid by Consignor under Reverse Charge Mechanism(RCM) as per GST.</t>
  </si>
  <si>
    <t>(RUPEES ONE THOUSAND ONE HUNDRED FORTY TWO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</si>
</sst>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4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4" fontId="0" fillId="0" borderId="1" xfId="0" applyNumberFormat="1" applyFont="1" applyBorder="1" applyAlignment="1">
      <alignment wrapText="1"/>
    </xf>
    <xf numFmtId="4" fontId="0" fillId="0" borderId="1" xfId="0" applyNumberFormat="1" applyFont="1" applyBorder="1"/>
    <xf numFmtId="2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wrapText="1"/>
    </xf>
    <xf numFmtId="2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wrapText="1"/>
    </xf>
    <xf numFmtId="4" fontId="0" fillId="0" borderId="11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7</xdr:col>
      <xdr:colOff>323849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42481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P20" sqref="P2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6.5703125" style="1" customWidth="1"/>
    <col min="9" max="9" width="6.140625" style="2" customWidth="1"/>
    <col min="10" max="10" width="6.5703125" style="2" customWidth="1"/>
    <col min="11" max="11" width="6.42578125" style="2" customWidth="1"/>
    <col min="12" max="12" width="9.42578125" style="2" bestFit="1" customWidth="1"/>
    <col min="13" max="15" width="10.42578125" style="1" customWidth="1"/>
    <col min="16" max="16384" width="9.140625" style="1"/>
  </cols>
  <sheetData>
    <row r="1" spans="1:13" ht="90" customHeight="1">
      <c r="A1" s="24"/>
      <c r="B1" s="25"/>
      <c r="C1" s="25"/>
      <c r="D1" s="25"/>
      <c r="E1" s="25"/>
      <c r="F1" s="25"/>
      <c r="G1" s="25"/>
      <c r="H1" s="26"/>
      <c r="I1" s="27" t="s">
        <v>0</v>
      </c>
      <c r="J1" s="27"/>
      <c r="K1" s="27"/>
      <c r="L1" s="28"/>
    </row>
    <row r="2" spans="1:13" ht="79.5" customHeight="1">
      <c r="A2" s="29" t="s">
        <v>14</v>
      </c>
      <c r="B2" s="20"/>
      <c r="C2" s="20"/>
      <c r="D2" s="20"/>
      <c r="E2" s="20"/>
      <c r="F2" s="20"/>
      <c r="G2" s="20"/>
      <c r="H2" s="21"/>
      <c r="I2" s="22" t="s">
        <v>36</v>
      </c>
      <c r="J2" s="22"/>
      <c r="K2" s="22"/>
      <c r="L2" s="30"/>
    </row>
    <row r="3" spans="1:13" s="7" customFormat="1">
      <c r="A3" s="31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6" t="s">
        <v>17</v>
      </c>
      <c r="J3" s="6" t="s">
        <v>15</v>
      </c>
      <c r="K3" s="6" t="s">
        <v>16</v>
      </c>
      <c r="L3" s="32" t="s">
        <v>12</v>
      </c>
    </row>
    <row r="4" spans="1:13">
      <c r="A4" s="33">
        <v>1</v>
      </c>
      <c r="B4" s="10" t="s">
        <v>25</v>
      </c>
      <c r="C4" s="10" t="s">
        <v>18</v>
      </c>
      <c r="D4" s="10" t="s">
        <v>28</v>
      </c>
      <c r="E4" s="11" t="s">
        <v>11</v>
      </c>
      <c r="F4" s="8" t="s">
        <v>13</v>
      </c>
      <c r="G4" s="10">
        <v>13</v>
      </c>
      <c r="H4" s="17">
        <f>VLOOKUP(F4,'[1]ARISTO PHARMASEUTICALS'!$C$3:$D$41,2,FALSE)</f>
        <v>35.119999999999997</v>
      </c>
      <c r="I4" s="18">
        <f t="shared" ref="I4:I10" si="0">G4*2</f>
        <v>26</v>
      </c>
      <c r="J4" s="17">
        <f t="shared" ref="J4:J10" si="1">G4*H4*20/100</f>
        <v>91.311999999999983</v>
      </c>
      <c r="K4" s="17">
        <v>35</v>
      </c>
      <c r="L4" s="34">
        <f t="shared" ref="L4:L10" si="2">G4*H4+I4+J4+K4</f>
        <v>608.87199999999996</v>
      </c>
      <c r="M4" s="9"/>
    </row>
    <row r="5" spans="1:13">
      <c r="A5" s="33">
        <v>2</v>
      </c>
      <c r="B5" s="10" t="s">
        <v>25</v>
      </c>
      <c r="C5" s="10" t="s">
        <v>19</v>
      </c>
      <c r="D5" s="10" t="s">
        <v>29</v>
      </c>
      <c r="E5" s="11" t="s">
        <v>11</v>
      </c>
      <c r="F5" s="4" t="s">
        <v>2</v>
      </c>
      <c r="G5" s="10">
        <v>2</v>
      </c>
      <c r="H5" s="17">
        <f>VLOOKUP(F5,'[1]ARISTO PHARMASEUTICALS'!$C$3:$D$41,2,FALSE)</f>
        <v>20.48</v>
      </c>
      <c r="I5" s="18">
        <f t="shared" si="0"/>
        <v>4</v>
      </c>
      <c r="J5" s="17">
        <f t="shared" si="1"/>
        <v>8.1920000000000002</v>
      </c>
      <c r="K5" s="17">
        <v>35</v>
      </c>
      <c r="L5" s="34">
        <f t="shared" si="2"/>
        <v>88.152000000000001</v>
      </c>
    </row>
    <row r="6" spans="1:13">
      <c r="A6" s="33">
        <v>3</v>
      </c>
      <c r="B6" s="10" t="s">
        <v>26</v>
      </c>
      <c r="C6" s="10" t="s">
        <v>20</v>
      </c>
      <c r="D6" s="10" t="s">
        <v>30</v>
      </c>
      <c r="E6" s="11" t="s">
        <v>11</v>
      </c>
      <c r="F6" s="4" t="s">
        <v>2</v>
      </c>
      <c r="G6" s="10">
        <v>1</v>
      </c>
      <c r="H6" s="17">
        <f>VLOOKUP(F6,'[1]ARISTO PHARMASEUTICALS'!$C$3:$D$41,2,FALSE)</f>
        <v>20.48</v>
      </c>
      <c r="I6" s="18">
        <f t="shared" si="0"/>
        <v>2</v>
      </c>
      <c r="J6" s="17">
        <f t="shared" si="1"/>
        <v>4.0960000000000001</v>
      </c>
      <c r="K6" s="17">
        <v>35</v>
      </c>
      <c r="L6" s="34">
        <f t="shared" si="2"/>
        <v>61.576000000000001</v>
      </c>
    </row>
    <row r="7" spans="1:13">
      <c r="A7" s="33">
        <v>4</v>
      </c>
      <c r="B7" s="10" t="s">
        <v>26</v>
      </c>
      <c r="C7" s="10" t="s">
        <v>21</v>
      </c>
      <c r="D7" s="10" t="s">
        <v>31</v>
      </c>
      <c r="E7" s="11" t="s">
        <v>11</v>
      </c>
      <c r="F7" s="4" t="s">
        <v>2</v>
      </c>
      <c r="G7" s="10">
        <v>1</v>
      </c>
      <c r="H7" s="17">
        <f>VLOOKUP(F7,'[1]ARISTO PHARMASEUTICALS'!$C$3:$D$41,2,FALSE)</f>
        <v>20.48</v>
      </c>
      <c r="I7" s="18">
        <f t="shared" si="0"/>
        <v>2</v>
      </c>
      <c r="J7" s="17">
        <f t="shared" si="1"/>
        <v>4.0960000000000001</v>
      </c>
      <c r="K7" s="17">
        <v>35</v>
      </c>
      <c r="L7" s="34">
        <f t="shared" si="2"/>
        <v>61.576000000000001</v>
      </c>
    </row>
    <row r="8" spans="1:13">
      <c r="A8" s="33">
        <v>5</v>
      </c>
      <c r="B8" s="10" t="s">
        <v>26</v>
      </c>
      <c r="C8" s="10" t="s">
        <v>22</v>
      </c>
      <c r="D8" s="10" t="s">
        <v>32</v>
      </c>
      <c r="E8" s="11" t="s">
        <v>11</v>
      </c>
      <c r="F8" s="4" t="s">
        <v>2</v>
      </c>
      <c r="G8" s="10">
        <v>1</v>
      </c>
      <c r="H8" s="17">
        <f>VLOOKUP(F8,'[1]ARISTO PHARMASEUTICALS'!$C$3:$D$41,2,FALSE)</f>
        <v>20.48</v>
      </c>
      <c r="I8" s="18">
        <f t="shared" si="0"/>
        <v>2</v>
      </c>
      <c r="J8" s="17">
        <f t="shared" si="1"/>
        <v>4.0960000000000001</v>
      </c>
      <c r="K8" s="17">
        <v>35</v>
      </c>
      <c r="L8" s="34">
        <f t="shared" si="2"/>
        <v>61.576000000000001</v>
      </c>
    </row>
    <row r="9" spans="1:13">
      <c r="A9" s="33">
        <v>6</v>
      </c>
      <c r="B9" s="10" t="s">
        <v>26</v>
      </c>
      <c r="C9" s="10" t="s">
        <v>24</v>
      </c>
      <c r="D9" s="10" t="s">
        <v>34</v>
      </c>
      <c r="E9" s="11" t="s">
        <v>11</v>
      </c>
      <c r="F9" s="4" t="s">
        <v>35</v>
      </c>
      <c r="G9" s="10">
        <v>1</v>
      </c>
      <c r="H9" s="17">
        <f>VLOOKUP(F9,'[1]ARISTO PHARMASEUTICALS'!$C$3:$D$41,2,FALSE)</f>
        <v>23.95</v>
      </c>
      <c r="I9" s="18">
        <f t="shared" si="0"/>
        <v>2</v>
      </c>
      <c r="J9" s="17">
        <f t="shared" si="1"/>
        <v>4.79</v>
      </c>
      <c r="K9" s="17">
        <v>35</v>
      </c>
      <c r="L9" s="34">
        <f t="shared" si="2"/>
        <v>65.739999999999995</v>
      </c>
    </row>
    <row r="10" spans="1:13">
      <c r="A10" s="33">
        <v>7</v>
      </c>
      <c r="B10" s="10" t="s">
        <v>27</v>
      </c>
      <c r="C10" s="10" t="s">
        <v>23</v>
      </c>
      <c r="D10" s="10" t="s">
        <v>33</v>
      </c>
      <c r="E10" s="11" t="s">
        <v>11</v>
      </c>
      <c r="F10" s="4" t="s">
        <v>2</v>
      </c>
      <c r="G10" s="10">
        <v>6</v>
      </c>
      <c r="H10" s="17">
        <f>VLOOKUP(F10,'[1]ARISTO PHARMASEUTICALS'!$C$3:$D$41,2,FALSE)</f>
        <v>20.48</v>
      </c>
      <c r="I10" s="18">
        <f t="shared" si="0"/>
        <v>12</v>
      </c>
      <c r="J10" s="17">
        <f t="shared" si="1"/>
        <v>24.576000000000001</v>
      </c>
      <c r="K10" s="17">
        <v>35</v>
      </c>
      <c r="L10" s="34">
        <f t="shared" si="2"/>
        <v>194.45599999999999</v>
      </c>
    </row>
    <row r="11" spans="1:13" s="3" customFormat="1">
      <c r="A11" s="35" t="s">
        <v>38</v>
      </c>
      <c r="B11" s="14"/>
      <c r="C11" s="14"/>
      <c r="D11" s="14"/>
      <c r="E11" s="14"/>
      <c r="F11" s="14"/>
      <c r="G11" s="14"/>
      <c r="H11" s="14"/>
      <c r="I11" s="15"/>
      <c r="J11" s="15"/>
      <c r="K11" s="16"/>
      <c r="L11" s="36">
        <f>ROUND(SUM(L4:L10),0)</f>
        <v>1142</v>
      </c>
    </row>
    <row r="12" spans="1:13" s="3" customFormat="1" ht="30" customHeight="1">
      <c r="A12" s="37" t="s">
        <v>37</v>
      </c>
      <c r="B12" s="12"/>
      <c r="C12" s="12"/>
      <c r="D12" s="12"/>
      <c r="E12" s="12"/>
      <c r="F12" s="12"/>
      <c r="G12" s="12"/>
      <c r="H12" s="12"/>
      <c r="I12" s="13"/>
      <c r="J12" s="13"/>
      <c r="K12" s="13"/>
      <c r="L12" s="38"/>
    </row>
    <row r="13" spans="1:13" s="3" customFormat="1" ht="30" customHeight="1" thickBot="1">
      <c r="A13" s="39" t="s">
        <v>1</v>
      </c>
      <c r="B13" s="40"/>
      <c r="C13" s="40"/>
      <c r="D13" s="40"/>
      <c r="E13" s="40"/>
      <c r="F13" s="40"/>
      <c r="G13" s="40"/>
      <c r="H13" s="40"/>
      <c r="I13" s="41"/>
      <c r="J13" s="41"/>
      <c r="K13" s="41"/>
      <c r="L13" s="42"/>
    </row>
    <row r="14" spans="1:13" s="3" customFormat="1">
      <c r="G14" s="23">
        <f>SUM(G4:G10)</f>
        <v>25</v>
      </c>
      <c r="I14" s="19"/>
      <c r="J14" s="19"/>
      <c r="K14" s="19"/>
      <c r="L14" s="19"/>
    </row>
  </sheetData>
  <sortState xmlns:xlrd2="http://schemas.microsoft.com/office/spreadsheetml/2017/richdata2" ref="B5:L10">
    <sortCondition ref="B4"/>
  </sortState>
  <mergeCells count="7">
    <mergeCell ref="A12:L12"/>
    <mergeCell ref="A13:L13"/>
    <mergeCell ref="A1:H1"/>
    <mergeCell ref="A2:H2"/>
    <mergeCell ref="A11:K11"/>
    <mergeCell ref="I1:L1"/>
    <mergeCell ref="I2:L2"/>
  </mergeCells>
  <pageMargins left="0.3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2024-09-16T13:22:32Z</cp:lastPrinted>
  <dcterms:created xsi:type="dcterms:W3CDTF">2024-07-16T05:57:23Z</dcterms:created>
  <dcterms:modified xsi:type="dcterms:W3CDTF">2024-09-16T13:23:37Z</dcterms:modified>
</cp:coreProperties>
</file>