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Invoice!$A$3:$N$90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88" i="1" l="1"/>
  <c r="J86" i="1"/>
  <c r="H86" i="1"/>
  <c r="J85" i="1"/>
  <c r="I85" i="1"/>
  <c r="M85" i="1" s="1"/>
  <c r="H85" i="1"/>
  <c r="J84" i="1"/>
  <c r="H84" i="1"/>
  <c r="J83" i="1"/>
  <c r="H83" i="1"/>
  <c r="I83" i="1" s="1"/>
  <c r="M83" i="1" s="1"/>
  <c r="J82" i="1"/>
  <c r="H82" i="1"/>
  <c r="J81" i="1"/>
  <c r="I81" i="1"/>
  <c r="M81" i="1" s="1"/>
  <c r="H81" i="1"/>
  <c r="J80" i="1"/>
  <c r="H80" i="1"/>
  <c r="J79" i="1"/>
  <c r="H79" i="1"/>
  <c r="I79" i="1" s="1"/>
  <c r="J78" i="1"/>
  <c r="H78" i="1"/>
  <c r="J77" i="1"/>
  <c r="H77" i="1"/>
  <c r="I77" i="1" s="1"/>
  <c r="M77" i="1" s="1"/>
  <c r="J76" i="1"/>
  <c r="H76" i="1"/>
  <c r="J75" i="1"/>
  <c r="H75" i="1"/>
  <c r="I75" i="1" s="1"/>
  <c r="M75" i="1" s="1"/>
  <c r="J74" i="1"/>
  <c r="H74" i="1"/>
  <c r="J73" i="1"/>
  <c r="I73" i="1"/>
  <c r="M73" i="1" s="1"/>
  <c r="H73" i="1"/>
  <c r="J72" i="1"/>
  <c r="H72" i="1"/>
  <c r="J71" i="1"/>
  <c r="H71" i="1"/>
  <c r="I71" i="1" s="1"/>
  <c r="J70" i="1"/>
  <c r="H70" i="1"/>
  <c r="J69" i="1"/>
  <c r="H69" i="1"/>
  <c r="I69" i="1" s="1"/>
  <c r="M69" i="1" s="1"/>
  <c r="J68" i="1"/>
  <c r="H68" i="1"/>
  <c r="J67" i="1"/>
  <c r="H67" i="1"/>
  <c r="I67" i="1" s="1"/>
  <c r="M67" i="1" s="1"/>
  <c r="J66" i="1"/>
  <c r="H66" i="1"/>
  <c r="J65" i="1"/>
  <c r="I65" i="1"/>
  <c r="M65" i="1" s="1"/>
  <c r="H65" i="1"/>
  <c r="J64" i="1"/>
  <c r="H64" i="1"/>
  <c r="J63" i="1"/>
  <c r="H63" i="1"/>
  <c r="I63" i="1" s="1"/>
  <c r="J62" i="1"/>
  <c r="H62" i="1"/>
  <c r="J61" i="1"/>
  <c r="H61" i="1"/>
  <c r="I61" i="1" s="1"/>
  <c r="M61" i="1" s="1"/>
  <c r="J60" i="1"/>
  <c r="H60" i="1"/>
  <c r="J59" i="1"/>
  <c r="H59" i="1"/>
  <c r="I59" i="1" s="1"/>
  <c r="M59" i="1" s="1"/>
  <c r="J58" i="1"/>
  <c r="H58" i="1"/>
  <c r="J57" i="1"/>
  <c r="I57" i="1"/>
  <c r="M57" i="1" s="1"/>
  <c r="H57" i="1"/>
  <c r="J56" i="1"/>
  <c r="H56" i="1"/>
  <c r="J55" i="1"/>
  <c r="H55" i="1"/>
  <c r="I55" i="1" s="1"/>
  <c r="J54" i="1"/>
  <c r="H54" i="1"/>
  <c r="J53" i="1"/>
  <c r="H53" i="1"/>
  <c r="I53" i="1" s="1"/>
  <c r="M53" i="1" s="1"/>
  <c r="J52" i="1"/>
  <c r="H52" i="1"/>
  <c r="J51" i="1"/>
  <c r="H51" i="1"/>
  <c r="I51" i="1" s="1"/>
  <c r="M51" i="1" s="1"/>
  <c r="J50" i="1"/>
  <c r="H50" i="1"/>
  <c r="L49" i="1"/>
  <c r="J49" i="1"/>
  <c r="H49" i="1"/>
  <c r="I49" i="1" s="1"/>
  <c r="J48" i="1"/>
  <c r="H48" i="1"/>
  <c r="I48" i="1" s="1"/>
  <c r="J47" i="1"/>
  <c r="H47" i="1"/>
  <c r="J46" i="1"/>
  <c r="H46" i="1"/>
  <c r="I46" i="1" s="1"/>
  <c r="M46" i="1" s="1"/>
  <c r="J45" i="1"/>
  <c r="H45" i="1"/>
  <c r="J44" i="1"/>
  <c r="H44" i="1"/>
  <c r="I44" i="1" s="1"/>
  <c r="M44" i="1" s="1"/>
  <c r="J43" i="1"/>
  <c r="H43" i="1"/>
  <c r="J42" i="1"/>
  <c r="I42" i="1"/>
  <c r="M42" i="1" s="1"/>
  <c r="H42" i="1"/>
  <c r="J41" i="1"/>
  <c r="H41" i="1"/>
  <c r="L40" i="1"/>
  <c r="J40" i="1"/>
  <c r="H40" i="1"/>
  <c r="I40" i="1" s="1"/>
  <c r="J39" i="1"/>
  <c r="I39" i="1"/>
  <c r="M39" i="1" s="1"/>
  <c r="H39" i="1"/>
  <c r="L38" i="1"/>
  <c r="J38" i="1"/>
  <c r="I38" i="1"/>
  <c r="H38" i="1"/>
  <c r="J37" i="1"/>
  <c r="H37" i="1"/>
  <c r="J35" i="1"/>
  <c r="H35" i="1"/>
  <c r="J34" i="1"/>
  <c r="H34" i="1"/>
  <c r="I34" i="1" s="1"/>
  <c r="J33" i="1"/>
  <c r="H33" i="1"/>
  <c r="J32" i="1"/>
  <c r="H32" i="1"/>
  <c r="I32" i="1" s="1"/>
  <c r="M32" i="1" s="1"/>
  <c r="J31" i="1"/>
  <c r="H31" i="1"/>
  <c r="J30" i="1"/>
  <c r="H30" i="1"/>
  <c r="J29" i="1"/>
  <c r="H29" i="1"/>
  <c r="I29" i="1" s="1"/>
  <c r="M29" i="1" s="1"/>
  <c r="J28" i="1"/>
  <c r="H28" i="1"/>
  <c r="J26" i="1"/>
  <c r="H26" i="1"/>
  <c r="J25" i="1"/>
  <c r="I25" i="1"/>
  <c r="M25" i="1" s="1"/>
  <c r="H25" i="1"/>
  <c r="J24" i="1"/>
  <c r="H24" i="1"/>
  <c r="J23" i="1"/>
  <c r="H23" i="1"/>
  <c r="I23" i="1" s="1"/>
  <c r="J22" i="1"/>
  <c r="H22" i="1"/>
  <c r="J21" i="1"/>
  <c r="H21" i="1"/>
  <c r="I21" i="1" s="1"/>
  <c r="M21" i="1" s="1"/>
  <c r="J20" i="1"/>
  <c r="H20" i="1"/>
  <c r="J19" i="1"/>
  <c r="H19" i="1"/>
  <c r="I19" i="1" s="1"/>
  <c r="M19" i="1" s="1"/>
  <c r="J18" i="1"/>
  <c r="H18" i="1"/>
  <c r="J17" i="1"/>
  <c r="I17" i="1"/>
  <c r="M17" i="1" s="1"/>
  <c r="H17" i="1"/>
  <c r="J16" i="1"/>
  <c r="H16" i="1"/>
  <c r="J15" i="1"/>
  <c r="H15" i="1"/>
  <c r="I15" i="1" s="1"/>
  <c r="J14" i="1"/>
  <c r="H14" i="1"/>
  <c r="J13" i="1"/>
  <c r="H13" i="1"/>
  <c r="I13" i="1" s="1"/>
  <c r="M13" i="1" s="1"/>
  <c r="J12" i="1"/>
  <c r="H12" i="1"/>
  <c r="J11" i="1"/>
  <c r="H11" i="1"/>
  <c r="I11" i="1" s="1"/>
  <c r="M11" i="1" s="1"/>
  <c r="J10" i="1"/>
  <c r="H10" i="1"/>
  <c r="J9" i="1"/>
  <c r="I9" i="1"/>
  <c r="M9" i="1" s="1"/>
  <c r="H9" i="1"/>
  <c r="J8" i="1"/>
  <c r="H8" i="1"/>
  <c r="J7" i="1"/>
  <c r="H7" i="1"/>
  <c r="I7" i="1" s="1"/>
  <c r="J6" i="1"/>
  <c r="H6" i="1"/>
  <c r="J5" i="1"/>
  <c r="H5" i="1"/>
  <c r="I5" i="1" s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J4" i="1"/>
  <c r="H4" i="1"/>
  <c r="M7" i="1" l="1"/>
  <c r="M15" i="1"/>
  <c r="M23" i="1"/>
  <c r="M34" i="1"/>
  <c r="M48" i="1"/>
  <c r="M55" i="1"/>
  <c r="M63" i="1"/>
  <c r="M71" i="1"/>
  <c r="M79" i="1"/>
  <c r="I33" i="1"/>
  <c r="M33" i="1" s="1"/>
  <c r="I37" i="1"/>
  <c r="M37" i="1" s="1"/>
  <c r="I41" i="1"/>
  <c r="M41" i="1" s="1"/>
  <c r="I45" i="1"/>
  <c r="M45" i="1" s="1"/>
  <c r="I50" i="1"/>
  <c r="M50" i="1" s="1"/>
  <c r="I54" i="1"/>
  <c r="M54" i="1" s="1"/>
  <c r="I58" i="1"/>
  <c r="M58" i="1" s="1"/>
  <c r="I62" i="1"/>
  <c r="M62" i="1" s="1"/>
  <c r="I66" i="1"/>
  <c r="M66" i="1" s="1"/>
  <c r="I70" i="1"/>
  <c r="M70" i="1" s="1"/>
  <c r="I74" i="1"/>
  <c r="M74" i="1" s="1"/>
  <c r="I78" i="1"/>
  <c r="M78" i="1" s="1"/>
  <c r="I82" i="1"/>
  <c r="M82" i="1" s="1"/>
  <c r="I86" i="1"/>
  <c r="M86" i="1" s="1"/>
  <c r="I4" i="1"/>
  <c r="M4" i="1" s="1"/>
  <c r="I6" i="1"/>
  <c r="M6" i="1" s="1"/>
  <c r="I8" i="1"/>
  <c r="M8" i="1" s="1"/>
  <c r="I10" i="1"/>
  <c r="M10" i="1" s="1"/>
  <c r="I12" i="1"/>
  <c r="M12" i="1" s="1"/>
  <c r="I14" i="1"/>
  <c r="M14" i="1" s="1"/>
  <c r="I16" i="1"/>
  <c r="M16" i="1" s="1"/>
  <c r="I18" i="1"/>
  <c r="M18" i="1" s="1"/>
  <c r="I20" i="1"/>
  <c r="M20" i="1" s="1"/>
  <c r="I22" i="1"/>
  <c r="M22" i="1" s="1"/>
  <c r="I24" i="1"/>
  <c r="M24" i="1" s="1"/>
  <c r="I26" i="1"/>
  <c r="M26" i="1" s="1"/>
  <c r="I28" i="1"/>
  <c r="M28" i="1" s="1"/>
  <c r="I30" i="1"/>
  <c r="M30" i="1" s="1"/>
  <c r="I31" i="1"/>
  <c r="M31" i="1" s="1"/>
  <c r="I35" i="1"/>
  <c r="M35" i="1" s="1"/>
  <c r="M38" i="1"/>
  <c r="M40" i="1"/>
  <c r="I43" i="1"/>
  <c r="M43" i="1" s="1"/>
  <c r="I47" i="1"/>
  <c r="M47" i="1" s="1"/>
  <c r="M49" i="1"/>
  <c r="I52" i="1"/>
  <c r="M52" i="1" s="1"/>
  <c r="I56" i="1"/>
  <c r="M56" i="1" s="1"/>
  <c r="I60" i="1"/>
  <c r="M60" i="1" s="1"/>
  <c r="I64" i="1"/>
  <c r="M64" i="1" s="1"/>
  <c r="I68" i="1"/>
  <c r="M68" i="1" s="1"/>
  <c r="I72" i="1"/>
  <c r="M72" i="1" s="1"/>
  <c r="I76" i="1"/>
  <c r="M76" i="1" s="1"/>
  <c r="I80" i="1"/>
  <c r="M80" i="1" s="1"/>
  <c r="I84" i="1"/>
  <c r="M84" i="1" s="1"/>
  <c r="M87" i="1" l="1"/>
</calcChain>
</file>

<file path=xl/sharedStrings.xml><?xml version="1.0" encoding="utf-8"?>
<sst xmlns="http://schemas.openxmlformats.org/spreadsheetml/2006/main" count="526" uniqueCount="285">
  <si>
    <t>Thanking you for your business.
PRAGATI LOGISTICS</t>
  </si>
  <si>
    <t>CASE</t>
  </si>
  <si>
    <t>RATE</t>
  </si>
  <si>
    <t>HML</t>
  </si>
  <si>
    <t>JAJPUR ROAD</t>
  </si>
  <si>
    <t>BALASORE</t>
  </si>
  <si>
    <t>SAMBALPUR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</si>
  <si>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</si>
  <si>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</si>
  <si>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</si>
  <si>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</si>
  <si>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</si>
  <si>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</si>
  <si>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</si>
  <si>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</si>
  <si>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</si>
  <si>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</si>
  <si>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</si>
  <si>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</si>
  <si>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</si>
  <si>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KRISHNA ENTERPRISES</t>
  </si>
  <si>
    <t>BARSHA ALLUMINIUM and STEELS</t>
  </si>
  <si>
    <t>LR NO.</t>
  </si>
  <si>
    <t>INV. NO.</t>
  </si>
  <si>
    <t>BHAWANIPATNA</t>
  </si>
  <si>
    <t>JEYPORE</t>
  </si>
  <si>
    <t>kusal home appliances</t>
  </si>
  <si>
    <t>ANANTA METALS</t>
  </si>
  <si>
    <t>GOPALPUR</t>
  </si>
  <si>
    <t>PANIGRAHI AGENCY</t>
  </si>
  <si>
    <t xml:space="preserve">
TO,
M/S HAWKINS COOKERS LTD
Address:RUDRAPUR, PLOT NO 75,
PAHALA PAHALA,
BHUBANESWAR-752101  ODISHA,9937845138
GST No: 21AAACH1784M1ZL
</t>
  </si>
  <si>
    <t>BARAGARH</t>
  </si>
  <si>
    <t>PATRA ENTERPRISES</t>
  </si>
  <si>
    <t>prusty electricals</t>
  </si>
  <si>
    <t>ITAMATI</t>
  </si>
  <si>
    <t>P P ASSOCIATES</t>
  </si>
  <si>
    <t>INVOICE
PRAGATI LOGISTICS,SAMANTA SAHI,
 KHUNTIA LANE,8984191006
GST No : 21AGHPB9356M1Z9</t>
  </si>
  <si>
    <t>BBSR</t>
  </si>
  <si>
    <t>ADASPUR</t>
  </si>
  <si>
    <t>NEELAKANTHA AGENCY</t>
  </si>
  <si>
    <t>DENGAUSTA</t>
  </si>
  <si>
    <t>TARINI STORE</t>
  </si>
  <si>
    <t>krishna agencies</t>
  </si>
  <si>
    <t>CHANDANESWAR</t>
  </si>
  <si>
    <t>UMA ELECTRONICS</t>
  </si>
  <si>
    <t>FIX</t>
  </si>
  <si>
    <t>PANIKOILI</t>
  </si>
  <si>
    <t>MAHESH TRADERS</t>
  </si>
  <si>
    <t>JAGANNATH ELECTRONICS</t>
  </si>
  <si>
    <t>BISAM CUTTACK</t>
  </si>
  <si>
    <t>SHREE SIDDHI VINAYAK HOME APPLIANCES</t>
  </si>
  <si>
    <t>MAHAVEER FURNITURE</t>
  </si>
  <si>
    <t>PATTAMUNDAI</t>
  </si>
  <si>
    <t>NALINI AND SONS</t>
  </si>
  <si>
    <t>02/7/2024</t>
  </si>
  <si>
    <t>PL/BH/03468</t>
  </si>
  <si>
    <t>1219</t>
  </si>
  <si>
    <t>ASHOKA STORES</t>
  </si>
  <si>
    <t>PL/BH/03469</t>
  </si>
  <si>
    <t>1223</t>
  </si>
  <si>
    <t>PL/BH/03470</t>
  </si>
  <si>
    <t>1228</t>
  </si>
  <si>
    <t>BOLAGARH</t>
  </si>
  <si>
    <t>PL/BH/03471</t>
  </si>
  <si>
    <t>1227</t>
  </si>
  <si>
    <t>LAXMI ELECTRONICS AND HOME APPLIANCE</t>
  </si>
  <si>
    <t>05/7/2024</t>
  </si>
  <si>
    <t>PL/BH/03611</t>
  </si>
  <si>
    <t>1266</t>
  </si>
  <si>
    <t>BANESWAR SALES CORPORATION</t>
  </si>
  <si>
    <t>PL/BH/03615</t>
  </si>
  <si>
    <t>1258</t>
  </si>
  <si>
    <t>PANIGRAHI ASSOCIATES</t>
  </si>
  <si>
    <t>PL/BH/03616</t>
  </si>
  <si>
    <t>1264</t>
  </si>
  <si>
    <t>PL/BH/03620</t>
  </si>
  <si>
    <t>1250</t>
  </si>
  <si>
    <t>DASH ELECTRICAL</t>
  </si>
  <si>
    <t>PL/BH/03621</t>
  </si>
  <si>
    <t>1242</t>
  </si>
  <si>
    <t xml:space="preserve">JYOSHNA METAL STORE </t>
  </si>
  <si>
    <t>PL/BH/03622</t>
  </si>
  <si>
    <t>1239</t>
  </si>
  <si>
    <t xml:space="preserve">NAYAK ENTERPRISERS </t>
  </si>
  <si>
    <t>PL/BH/03623</t>
  </si>
  <si>
    <t>1241</t>
  </si>
  <si>
    <t>PL/BH/03624</t>
  </si>
  <si>
    <t>1254</t>
  </si>
  <si>
    <t>06/7/2024</t>
  </si>
  <si>
    <t>PL/BH/03638</t>
  </si>
  <si>
    <t>1280</t>
  </si>
  <si>
    <t>PL/BH/03639</t>
  </si>
  <si>
    <t>1289</t>
  </si>
  <si>
    <t>PL/BH/03652</t>
  </si>
  <si>
    <t>1283</t>
  </si>
  <si>
    <t>KORAPUT</t>
  </si>
  <si>
    <t xml:space="preserve">TARA TARINI ALUMINIUM STORE </t>
  </si>
  <si>
    <t>PL/BH/03658</t>
  </si>
  <si>
    <t>1281</t>
  </si>
  <si>
    <t>PL/BH/03659</t>
  </si>
  <si>
    <t>1282</t>
  </si>
  <si>
    <t>09/7/2024</t>
  </si>
  <si>
    <t>PL/BH/03724</t>
  </si>
  <si>
    <t>1334</t>
  </si>
  <si>
    <t>BALIGUDA</t>
  </si>
  <si>
    <t>PL/BH/03725</t>
  </si>
  <si>
    <t>1335</t>
  </si>
  <si>
    <t>arabinda enterprises</t>
  </si>
  <si>
    <t>PL/BH/03726</t>
  </si>
  <si>
    <t>1321</t>
  </si>
  <si>
    <t>PL/BH/03730</t>
  </si>
  <si>
    <t>1340</t>
  </si>
  <si>
    <t>PL/BH/03731</t>
  </si>
  <si>
    <t>1338</t>
  </si>
  <si>
    <t>10/7/2024</t>
  </si>
  <si>
    <t>PL/BH/03750</t>
  </si>
  <si>
    <t>1344</t>
  </si>
  <si>
    <t>SHERGARH</t>
  </si>
  <si>
    <t>SHREYASHREE STEEL HOME</t>
  </si>
  <si>
    <t>PL/BH/03768</t>
  </si>
  <si>
    <t>1360</t>
  </si>
  <si>
    <t>ROURKELA</t>
  </si>
  <si>
    <t>11/7/2024</t>
  </si>
  <si>
    <t>PL/BH/03797</t>
  </si>
  <si>
    <t>1363</t>
  </si>
  <si>
    <t>PL/BH/03808</t>
  </si>
  <si>
    <t>1361</t>
  </si>
  <si>
    <t>PL/BH/03813</t>
  </si>
  <si>
    <t>1365</t>
  </si>
  <si>
    <t>12/7/2024</t>
  </si>
  <si>
    <t>PL/BH/03858</t>
  </si>
  <si>
    <t>1373</t>
  </si>
  <si>
    <t>PL/BH/03859</t>
  </si>
  <si>
    <t>1371</t>
  </si>
  <si>
    <t>G UDAYAGIRI</t>
  </si>
  <si>
    <t>13/7/2024</t>
  </si>
  <si>
    <t>PL/BH/03860</t>
  </si>
  <si>
    <t>1379</t>
  </si>
  <si>
    <t>PL/BH/03867</t>
  </si>
  <si>
    <t>1380/81/82</t>
  </si>
  <si>
    <t>P K ELECTRONICS</t>
  </si>
  <si>
    <t>PL/BH/03868</t>
  </si>
  <si>
    <t>1384</t>
  </si>
  <si>
    <t>SIMILIGUDA</t>
  </si>
  <si>
    <t>PL/BH/03869</t>
  </si>
  <si>
    <t>1392/1393/1399</t>
  </si>
  <si>
    <t>15/7/2024</t>
  </si>
  <si>
    <t>PL/BH/03935</t>
  </si>
  <si>
    <t>1400</t>
  </si>
  <si>
    <t>16/7/2024</t>
  </si>
  <si>
    <t>PL/BH/03938</t>
  </si>
  <si>
    <t>1409</t>
  </si>
  <si>
    <t>PL/BH/03942</t>
  </si>
  <si>
    <t>1407</t>
  </si>
  <si>
    <t>PL/BH/03944</t>
  </si>
  <si>
    <t>1408</t>
  </si>
  <si>
    <t>PL/BH/03945</t>
  </si>
  <si>
    <t>1406</t>
  </si>
  <si>
    <t>SWOSTI HOME NEEDS</t>
  </si>
  <si>
    <t>17/7/2024</t>
  </si>
  <si>
    <t>PL/BH/03992</t>
  </si>
  <si>
    <t>1426</t>
  </si>
  <si>
    <t>18/7/2024</t>
  </si>
  <si>
    <t>PL/BH/04033</t>
  </si>
  <si>
    <t>1451</t>
  </si>
  <si>
    <t>MUNIGUDA</t>
  </si>
  <si>
    <t>19/7/2024</t>
  </si>
  <si>
    <t>PL/BH/04055</t>
  </si>
  <si>
    <t>1470</t>
  </si>
  <si>
    <t>PL/BH/04056</t>
  </si>
  <si>
    <t>1472</t>
  </si>
  <si>
    <t>PL/BH/04057</t>
  </si>
  <si>
    <t>1466</t>
  </si>
  <si>
    <t>CLASSIC AGENCY</t>
  </si>
  <si>
    <t>PL/BH/04072</t>
  </si>
  <si>
    <t>1440</t>
  </si>
  <si>
    <t>CHHATRAPUR</t>
  </si>
  <si>
    <t>MEGHA ENTERPRISES</t>
  </si>
  <si>
    <t>PL/BH/04073</t>
  </si>
  <si>
    <t>1449</t>
  </si>
  <si>
    <t>20/7/2024</t>
  </si>
  <si>
    <t>PL/BH/04068</t>
  </si>
  <si>
    <t>1487</t>
  </si>
  <si>
    <t>PL/BH/04097</t>
  </si>
  <si>
    <t>1508</t>
  </si>
  <si>
    <t>CHIKITIPENTHA</t>
  </si>
  <si>
    <t>PL/BH/04101</t>
  </si>
  <si>
    <t>1502</t>
  </si>
  <si>
    <t>PARVATI ENTERPRISE</t>
  </si>
  <si>
    <t>PL/BH/04102</t>
  </si>
  <si>
    <t>1506</t>
  </si>
  <si>
    <t xml:space="preserve">BAPI ENTERPRISES </t>
  </si>
  <si>
    <t>PL/BH/04113</t>
  </si>
  <si>
    <t>1504</t>
  </si>
  <si>
    <t>SONEPUR</t>
  </si>
  <si>
    <t>PL/BH/04118</t>
  </si>
  <si>
    <t>1512</t>
  </si>
  <si>
    <t>PL/BH/04119</t>
  </si>
  <si>
    <t>1505</t>
  </si>
  <si>
    <t>BIKRAM RADIO AND ELECTRICALS</t>
  </si>
  <si>
    <t>22/7/2024</t>
  </si>
  <si>
    <t>PL/BH/04124</t>
  </si>
  <si>
    <t>1522</t>
  </si>
  <si>
    <t>PL/BH/04125</t>
  </si>
  <si>
    <t>1526</t>
  </si>
  <si>
    <t>PL/BH/04135</t>
  </si>
  <si>
    <t>1534</t>
  </si>
  <si>
    <t>PL/BH/04136</t>
  </si>
  <si>
    <t>1539</t>
  </si>
  <si>
    <t>PL/BH/04142</t>
  </si>
  <si>
    <t>1547</t>
  </si>
  <si>
    <t>BALUGAON</t>
  </si>
  <si>
    <t>PL/BH/04143</t>
  </si>
  <si>
    <t>1546</t>
  </si>
  <si>
    <t>BANPUR</t>
  </si>
  <si>
    <t>NAYAK ENTERPRISERS</t>
  </si>
  <si>
    <t>PL/BH/04144</t>
  </si>
  <si>
    <t>1552</t>
  </si>
  <si>
    <t>23/7/2024</t>
  </si>
  <si>
    <t>PL/BH/04180</t>
  </si>
  <si>
    <t>1572</t>
  </si>
  <si>
    <t>RAGHUNATH JEW EMPORIUM</t>
  </si>
  <si>
    <t>25/7/2024</t>
  </si>
  <si>
    <t>PL/BH/04256</t>
  </si>
  <si>
    <t>1571</t>
  </si>
  <si>
    <t>BORIGUMMA</t>
  </si>
  <si>
    <t>PL/BH/04280</t>
  </si>
  <si>
    <t>1601</t>
  </si>
  <si>
    <t>PL/BH/04290</t>
  </si>
  <si>
    <t>1614</t>
  </si>
  <si>
    <t>PL/BH/04291</t>
  </si>
  <si>
    <t>1613</t>
  </si>
  <si>
    <t>PL/BH/04292</t>
  </si>
  <si>
    <t>1612</t>
  </si>
  <si>
    <t>SRI RAM METAL STORE</t>
  </si>
  <si>
    <t>PL/BH/04293</t>
  </si>
  <si>
    <t>1589</t>
  </si>
  <si>
    <t>26/7/2024</t>
  </si>
  <si>
    <t>PL/BH/04301</t>
  </si>
  <si>
    <t>1638</t>
  </si>
  <si>
    <t>RANAPUR</t>
  </si>
  <si>
    <t>PL/BH/04310</t>
  </si>
  <si>
    <t>1649</t>
  </si>
  <si>
    <t>PL/BH/04313</t>
  </si>
  <si>
    <t>1639</t>
  </si>
  <si>
    <t>PL/BH/04314</t>
  </si>
  <si>
    <t>1624</t>
  </si>
  <si>
    <t>27/7/2024</t>
  </si>
  <si>
    <t>PL/BH/04382</t>
  </si>
  <si>
    <t>1664</t>
  </si>
  <si>
    <t>29/7/2024</t>
  </si>
  <si>
    <t>PL/BH/04403</t>
  </si>
  <si>
    <t>1685</t>
  </si>
  <si>
    <t xml:space="preserve">SAI ENTERPRISES </t>
  </si>
  <si>
    <t>PL/BH/04404</t>
  </si>
  <si>
    <t>1673</t>
  </si>
  <si>
    <t>PL/BH/04405</t>
  </si>
  <si>
    <t>1687</t>
  </si>
  <si>
    <t>GANIA</t>
  </si>
  <si>
    <t>PL/BH/04406</t>
  </si>
  <si>
    <t>1669</t>
  </si>
  <si>
    <t>PL/BH/04407</t>
  </si>
  <si>
    <t>1684</t>
  </si>
  <si>
    <t>30/7/2024</t>
  </si>
  <si>
    <t>PL/BH/04459</t>
  </si>
  <si>
    <t>1702</t>
  </si>
  <si>
    <t>PL/BH/04460</t>
  </si>
  <si>
    <t>1698</t>
  </si>
  <si>
    <t>31/7/2024</t>
  </si>
  <si>
    <t>PL/BH/04487</t>
  </si>
  <si>
    <t>1722</t>
  </si>
  <si>
    <t>PL/BH/04492</t>
  </si>
  <si>
    <t>1754</t>
  </si>
  <si>
    <t>PL/BH/04493</t>
  </si>
  <si>
    <t>1764</t>
  </si>
  <si>
    <t>DIGAPAHANDI</t>
  </si>
  <si>
    <t>PL/BH/04501</t>
  </si>
  <si>
    <t>1756</t>
  </si>
  <si>
    <t xml:space="preserve">KRISHNA ENTERPRISES </t>
  </si>
  <si>
    <t>PL/BH/04547</t>
  </si>
  <si>
    <t>1777</t>
  </si>
  <si>
    <t>(RUPEES EIGHTY THREE THOUSAND EIGHT HUNDRED EIGHTY FIVE ONLY)</t>
  </si>
  <si>
    <t>PARTY NAME</t>
  </si>
  <si>
    <t>Kindly, verify &amp; confirm within 7 days, else GST will be filed by 20th AUG, 2024.
GST to be paid by Consignor under Reverse Charge Mechanism(RCM) as per GST.</t>
  </si>
  <si>
    <t>Bill Date: 31/07/2024
Bill No : 15137
Total Amount: 83885.00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</si>
</sst>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vertical="center"/>
    </xf>
    <xf numFmtId="2" fontId="2" fillId="2" borderId="19" xfId="0" applyNumberFormat="1" applyFont="1" applyFill="1" applyBorder="1" applyAlignment="1">
      <alignment horizontal="right" vertical="center"/>
    </xf>
    <xf numFmtId="0" fontId="3" fillId="2" borderId="22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vertical="center"/>
    </xf>
    <xf numFmtId="0" fontId="3" fillId="2" borderId="23" xfId="0" applyNumberFormat="1" applyFont="1" applyFill="1" applyBorder="1" applyAlignment="1">
      <alignment vertical="center" wrapText="1"/>
    </xf>
    <xf numFmtId="2" fontId="3" fillId="2" borderId="23" xfId="0" applyNumberFormat="1" applyFont="1" applyFill="1" applyBorder="1" applyAlignment="1">
      <alignment vertical="center"/>
    </xf>
    <xf numFmtId="2" fontId="3" fillId="2" borderId="21" xfId="0" applyNumberFormat="1" applyFont="1" applyFill="1" applyBorder="1" applyAlignment="1">
      <alignment vertical="center"/>
    </xf>
    <xf numFmtId="0" fontId="1" fillId="2" borderId="16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1" fillId="2" borderId="14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2" fillId="2" borderId="16" xfId="0" applyNumberFormat="1" applyFont="1" applyFill="1" applyBorder="1" applyAlignment="1">
      <alignment horizontal="right"/>
    </xf>
    <xf numFmtId="0" fontId="2" fillId="2" borderId="11" xfId="0" applyNumberFormat="1" applyFont="1" applyFill="1" applyBorder="1" applyAlignment="1">
      <alignment horizontal="right"/>
    </xf>
    <xf numFmtId="0" fontId="2" fillId="2" borderId="20" xfId="0" applyNumberFormat="1" applyFont="1" applyFill="1" applyBorder="1" applyAlignment="1">
      <alignment horizontal="right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247650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0290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</row>
        <row r="68">
          <cell r="D68" t="str">
            <v>JATNI</v>
          </cell>
          <cell r="E68">
            <v>40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NAWARANGPUR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P2" sqref="P2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5.85546875" style="1" customWidth="1"/>
    <col min="8" max="8" width="6.5703125" style="4" bestFit="1" customWidth="1"/>
    <col min="9" max="9" width="7.5703125" style="4" bestFit="1" customWidth="1"/>
    <col min="10" max="10" width="6.140625" style="4" customWidth="1"/>
    <col min="11" max="11" width="6.85546875" style="4" customWidth="1"/>
    <col min="12" max="12" width="7.140625" style="4" bestFit="1" customWidth="1"/>
    <col min="13" max="13" width="8.5703125" style="4" bestFit="1" customWidth="1"/>
    <col min="14" max="14" width="40.28515625" style="1" bestFit="1" customWidth="1"/>
    <col min="15" max="16384" width="9.140625" style="1"/>
  </cols>
  <sheetData>
    <row r="1" spans="1:14" ht="69" customHeight="1" thickBot="1">
      <c r="A1" s="41"/>
      <c r="B1" s="42"/>
      <c r="C1" s="42"/>
      <c r="D1" s="42"/>
      <c r="E1" s="42"/>
      <c r="F1" s="42"/>
      <c r="G1" s="42"/>
      <c r="H1" s="36" t="s">
        <v>36</v>
      </c>
      <c r="I1" s="37"/>
      <c r="J1" s="37"/>
      <c r="K1" s="37"/>
      <c r="L1" s="37"/>
      <c r="M1" s="38"/>
    </row>
    <row r="2" spans="1:14" ht="107.25" customHeight="1" thickBot="1">
      <c r="A2" s="43" t="s">
        <v>30</v>
      </c>
      <c r="B2" s="34"/>
      <c r="C2" s="34"/>
      <c r="D2" s="34"/>
      <c r="E2" s="34"/>
      <c r="F2" s="34"/>
      <c r="G2" s="44"/>
      <c r="H2" s="39" t="s">
        <v>284</v>
      </c>
      <c r="I2" s="39"/>
      <c r="J2" s="39"/>
      <c r="K2" s="39"/>
      <c r="L2" s="39"/>
      <c r="M2" s="40"/>
      <c r="N2" s="4"/>
    </row>
    <row r="3" spans="1:14" s="2" customFormat="1" ht="15" customHeight="1" thickBot="1">
      <c r="A3" s="7" t="s">
        <v>12</v>
      </c>
      <c r="B3" s="8" t="s">
        <v>8</v>
      </c>
      <c r="C3" s="8" t="s">
        <v>22</v>
      </c>
      <c r="D3" s="8" t="s">
        <v>23</v>
      </c>
      <c r="E3" s="8" t="s">
        <v>7</v>
      </c>
      <c r="F3" s="8" t="s">
        <v>9</v>
      </c>
      <c r="G3" s="8" t="s">
        <v>1</v>
      </c>
      <c r="H3" s="9" t="s">
        <v>2</v>
      </c>
      <c r="I3" s="9" t="s">
        <v>13</v>
      </c>
      <c r="J3" s="9" t="s">
        <v>3</v>
      </c>
      <c r="K3" s="9" t="s">
        <v>15</v>
      </c>
      <c r="L3" s="9" t="s">
        <v>14</v>
      </c>
      <c r="M3" s="10" t="s">
        <v>16</v>
      </c>
      <c r="N3" s="6" t="s">
        <v>282</v>
      </c>
    </row>
    <row r="4" spans="1:14" s="2" customFormat="1" ht="15" customHeight="1">
      <c r="A4" s="22">
        <v>1</v>
      </c>
      <c r="B4" s="11" t="s">
        <v>54</v>
      </c>
      <c r="C4" s="11" t="s">
        <v>55</v>
      </c>
      <c r="D4" s="12" t="s">
        <v>56</v>
      </c>
      <c r="E4" s="11" t="s">
        <v>37</v>
      </c>
      <c r="F4" s="11" t="s">
        <v>28</v>
      </c>
      <c r="G4" s="11">
        <v>1</v>
      </c>
      <c r="H4" s="13">
        <f>VLOOKUP(F4,'[1]HAWKINS COOKER'!$D$4:$F$143,3,FALSE)</f>
        <v>85</v>
      </c>
      <c r="I4" s="13">
        <f>G4*H4*20%</f>
        <v>17</v>
      </c>
      <c r="J4" s="13">
        <f t="shared" ref="J4:J26" si="0">G4*1</f>
        <v>1</v>
      </c>
      <c r="K4" s="13">
        <v>35</v>
      </c>
      <c r="L4" s="13">
        <v>150</v>
      </c>
      <c r="M4" s="23">
        <f>G4*H4+I4+J4+K4+L4</f>
        <v>288</v>
      </c>
      <c r="N4" s="20" t="s">
        <v>57</v>
      </c>
    </row>
    <row r="5" spans="1:14" s="2" customFormat="1" ht="15" customHeight="1">
      <c r="A5" s="22">
        <f>A4+1</f>
        <v>2</v>
      </c>
      <c r="B5" s="11" t="s">
        <v>54</v>
      </c>
      <c r="C5" s="11" t="s">
        <v>58</v>
      </c>
      <c r="D5" s="12" t="s">
        <v>59</v>
      </c>
      <c r="E5" s="11" t="s">
        <v>37</v>
      </c>
      <c r="F5" s="11" t="s">
        <v>18</v>
      </c>
      <c r="G5" s="11">
        <v>1</v>
      </c>
      <c r="H5" s="13">
        <f>VLOOKUP(F5,'[1]HAWKINS COOKER'!$D$4:$F$143,3,FALSE)</f>
        <v>85</v>
      </c>
      <c r="I5" s="13">
        <f t="shared" ref="I5:I68" si="1">G5*H5*20%</f>
        <v>17</v>
      </c>
      <c r="J5" s="13">
        <f t="shared" si="0"/>
        <v>1</v>
      </c>
      <c r="K5" s="13">
        <v>35</v>
      </c>
      <c r="L5" s="13">
        <v>150</v>
      </c>
      <c r="M5" s="23">
        <f t="shared" ref="M5:M68" si="2">G5*H5+I5+J5+K5+L5</f>
        <v>288</v>
      </c>
      <c r="N5" s="20" t="s">
        <v>27</v>
      </c>
    </row>
    <row r="6" spans="1:14" s="2" customFormat="1" ht="15" customHeight="1">
      <c r="A6" s="22">
        <f t="shared" ref="A6:A69" si="3">A5+1</f>
        <v>3</v>
      </c>
      <c r="B6" s="11" t="s">
        <v>54</v>
      </c>
      <c r="C6" s="11" t="s">
        <v>60</v>
      </c>
      <c r="D6" s="12" t="s">
        <v>61</v>
      </c>
      <c r="E6" s="11" t="s">
        <v>37</v>
      </c>
      <c r="F6" s="11" t="s">
        <v>62</v>
      </c>
      <c r="G6" s="11">
        <v>1</v>
      </c>
      <c r="H6" s="13">
        <f>VLOOKUP(F6,'[1]HAWKINS COOKER'!$D$4:$F$143,3,FALSE)</f>
        <v>86</v>
      </c>
      <c r="I6" s="13">
        <f t="shared" si="1"/>
        <v>17.2</v>
      </c>
      <c r="J6" s="13">
        <f t="shared" si="0"/>
        <v>1</v>
      </c>
      <c r="K6" s="13">
        <v>35</v>
      </c>
      <c r="L6" s="13">
        <v>150</v>
      </c>
      <c r="M6" s="23">
        <f t="shared" si="2"/>
        <v>289.2</v>
      </c>
      <c r="N6" s="20" t="s">
        <v>21</v>
      </c>
    </row>
    <row r="7" spans="1:14" s="2" customFormat="1" ht="15" customHeight="1">
      <c r="A7" s="22">
        <f t="shared" si="3"/>
        <v>4</v>
      </c>
      <c r="B7" s="11" t="s">
        <v>54</v>
      </c>
      <c r="C7" s="11" t="s">
        <v>63</v>
      </c>
      <c r="D7" s="12" t="s">
        <v>64</v>
      </c>
      <c r="E7" s="11" t="s">
        <v>37</v>
      </c>
      <c r="F7" s="11" t="s">
        <v>43</v>
      </c>
      <c r="G7" s="11">
        <v>1</v>
      </c>
      <c r="H7" s="13">
        <f>VLOOKUP(F7,'[1]HAWKINS COOKER'!$D$4:$F$143,3,FALSE)</f>
        <v>85</v>
      </c>
      <c r="I7" s="13">
        <f t="shared" si="1"/>
        <v>17</v>
      </c>
      <c r="J7" s="13">
        <f t="shared" si="0"/>
        <v>1</v>
      </c>
      <c r="K7" s="13">
        <v>35</v>
      </c>
      <c r="L7" s="13">
        <v>150</v>
      </c>
      <c r="M7" s="23">
        <f t="shared" si="2"/>
        <v>288</v>
      </c>
      <c r="N7" s="20" t="s">
        <v>65</v>
      </c>
    </row>
    <row r="8" spans="1:14" s="2" customFormat="1" ht="15" customHeight="1">
      <c r="A8" s="22">
        <f t="shared" si="3"/>
        <v>5</v>
      </c>
      <c r="B8" s="11" t="s">
        <v>66</v>
      </c>
      <c r="C8" s="11" t="s">
        <v>67</v>
      </c>
      <c r="D8" s="12" t="s">
        <v>68</v>
      </c>
      <c r="E8" s="11" t="s">
        <v>37</v>
      </c>
      <c r="F8" s="11" t="s">
        <v>25</v>
      </c>
      <c r="G8" s="11">
        <v>1</v>
      </c>
      <c r="H8" s="13">
        <f>VLOOKUP(F8,'[1]HAWKINS COOKER'!$D$4:$F$143,3,FALSE)</f>
        <v>53</v>
      </c>
      <c r="I8" s="13">
        <f t="shared" si="1"/>
        <v>10.600000000000001</v>
      </c>
      <c r="J8" s="13">
        <f t="shared" si="0"/>
        <v>1</v>
      </c>
      <c r="K8" s="13">
        <v>35</v>
      </c>
      <c r="L8" s="13">
        <v>150</v>
      </c>
      <c r="M8" s="23">
        <f t="shared" si="2"/>
        <v>249.6</v>
      </c>
      <c r="N8" s="20" t="s">
        <v>69</v>
      </c>
    </row>
    <row r="9" spans="1:14" s="2" customFormat="1" ht="15" customHeight="1">
      <c r="A9" s="22">
        <f t="shared" si="3"/>
        <v>6</v>
      </c>
      <c r="B9" s="11" t="s">
        <v>66</v>
      </c>
      <c r="C9" s="11" t="s">
        <v>70</v>
      </c>
      <c r="D9" s="12" t="s">
        <v>71</v>
      </c>
      <c r="E9" s="11" t="s">
        <v>37</v>
      </c>
      <c r="F9" s="11" t="s">
        <v>18</v>
      </c>
      <c r="G9" s="11">
        <v>3</v>
      </c>
      <c r="H9" s="13">
        <f>VLOOKUP(F9,'[1]HAWKINS COOKER'!$D$4:$F$143,3,FALSE)</f>
        <v>85</v>
      </c>
      <c r="I9" s="13">
        <f t="shared" si="1"/>
        <v>51</v>
      </c>
      <c r="J9" s="13">
        <f t="shared" si="0"/>
        <v>3</v>
      </c>
      <c r="K9" s="13">
        <v>35</v>
      </c>
      <c r="L9" s="13">
        <v>150</v>
      </c>
      <c r="M9" s="23">
        <f t="shared" si="2"/>
        <v>494</v>
      </c>
      <c r="N9" s="20" t="s">
        <v>72</v>
      </c>
    </row>
    <row r="10" spans="1:14" s="2" customFormat="1" ht="15" customHeight="1">
      <c r="A10" s="22">
        <f t="shared" si="3"/>
        <v>7</v>
      </c>
      <c r="B10" s="11" t="s">
        <v>66</v>
      </c>
      <c r="C10" s="11" t="s">
        <v>73</v>
      </c>
      <c r="D10" s="12" t="s">
        <v>74</v>
      </c>
      <c r="E10" s="11" t="s">
        <v>37</v>
      </c>
      <c r="F10" s="11" t="s">
        <v>6</v>
      </c>
      <c r="G10" s="11">
        <v>3</v>
      </c>
      <c r="H10" s="13">
        <f>VLOOKUP(F10,'[1]HAWKINS COOKER'!$D$4:$F$143,3,FALSE)</f>
        <v>45</v>
      </c>
      <c r="I10" s="13">
        <f t="shared" si="1"/>
        <v>27</v>
      </c>
      <c r="J10" s="13">
        <f t="shared" si="0"/>
        <v>3</v>
      </c>
      <c r="K10" s="13">
        <v>35</v>
      </c>
      <c r="L10" s="13">
        <v>150</v>
      </c>
      <c r="M10" s="23">
        <f t="shared" si="2"/>
        <v>350</v>
      </c>
      <c r="N10" s="20" t="s">
        <v>32</v>
      </c>
    </row>
    <row r="11" spans="1:14" s="2" customFormat="1" ht="15" customHeight="1">
      <c r="A11" s="22">
        <f t="shared" si="3"/>
        <v>8</v>
      </c>
      <c r="B11" s="11" t="s">
        <v>66</v>
      </c>
      <c r="C11" s="11" t="s">
        <v>75</v>
      </c>
      <c r="D11" s="12" t="s">
        <v>76</v>
      </c>
      <c r="E11" s="11" t="s">
        <v>37</v>
      </c>
      <c r="F11" s="11" t="s">
        <v>28</v>
      </c>
      <c r="G11" s="11">
        <v>1</v>
      </c>
      <c r="H11" s="13">
        <f>VLOOKUP(F11,'[1]HAWKINS COOKER'!$D$4:$F$143,3,FALSE)</f>
        <v>85</v>
      </c>
      <c r="I11" s="13">
        <f t="shared" si="1"/>
        <v>17</v>
      </c>
      <c r="J11" s="13">
        <f t="shared" si="0"/>
        <v>1</v>
      </c>
      <c r="K11" s="13">
        <v>35</v>
      </c>
      <c r="L11" s="13">
        <v>150</v>
      </c>
      <c r="M11" s="23">
        <f t="shared" si="2"/>
        <v>288</v>
      </c>
      <c r="N11" s="20" t="s">
        <v>77</v>
      </c>
    </row>
    <row r="12" spans="1:14" s="2" customFormat="1" ht="15" customHeight="1">
      <c r="A12" s="22">
        <f t="shared" si="3"/>
        <v>9</v>
      </c>
      <c r="B12" s="11" t="s">
        <v>66</v>
      </c>
      <c r="C12" s="11" t="s">
        <v>78</v>
      </c>
      <c r="D12" s="12" t="s">
        <v>79</v>
      </c>
      <c r="E12" s="11" t="s">
        <v>37</v>
      </c>
      <c r="F12" s="11" t="s">
        <v>31</v>
      </c>
      <c r="G12" s="11">
        <v>1</v>
      </c>
      <c r="H12" s="13">
        <f>VLOOKUP(F12,'[1]HAWKINS COOKER'!$D$4:$F$143,3,FALSE)</f>
        <v>42</v>
      </c>
      <c r="I12" s="13">
        <f t="shared" si="1"/>
        <v>8.4</v>
      </c>
      <c r="J12" s="13">
        <f t="shared" si="0"/>
        <v>1</v>
      </c>
      <c r="K12" s="13">
        <v>35</v>
      </c>
      <c r="L12" s="13">
        <v>150</v>
      </c>
      <c r="M12" s="23">
        <f t="shared" si="2"/>
        <v>236.4</v>
      </c>
      <c r="N12" s="20" t="s">
        <v>80</v>
      </c>
    </row>
    <row r="13" spans="1:14" s="2" customFormat="1" ht="15" customHeight="1">
      <c r="A13" s="22">
        <f t="shared" si="3"/>
        <v>10</v>
      </c>
      <c r="B13" s="11" t="s">
        <v>66</v>
      </c>
      <c r="C13" s="11" t="s">
        <v>81</v>
      </c>
      <c r="D13" s="12" t="s">
        <v>82</v>
      </c>
      <c r="E13" s="11" t="s">
        <v>37</v>
      </c>
      <c r="F13" s="11" t="s">
        <v>52</v>
      </c>
      <c r="G13" s="11">
        <v>2</v>
      </c>
      <c r="H13" s="13">
        <f>VLOOKUP(F13,'[1]HAWKINS COOKER'!$D$4:$F$143,3,FALSE)</f>
        <v>85</v>
      </c>
      <c r="I13" s="13">
        <f t="shared" si="1"/>
        <v>34</v>
      </c>
      <c r="J13" s="13">
        <f t="shared" si="0"/>
        <v>2</v>
      </c>
      <c r="K13" s="13">
        <v>35</v>
      </c>
      <c r="L13" s="13">
        <v>150</v>
      </c>
      <c r="M13" s="23">
        <f t="shared" si="2"/>
        <v>391</v>
      </c>
      <c r="N13" s="20" t="s">
        <v>83</v>
      </c>
    </row>
    <row r="14" spans="1:14" s="2" customFormat="1" ht="15" customHeight="1">
      <c r="A14" s="22">
        <f t="shared" si="3"/>
        <v>11</v>
      </c>
      <c r="B14" s="11" t="s">
        <v>66</v>
      </c>
      <c r="C14" s="11" t="s">
        <v>84</v>
      </c>
      <c r="D14" s="12" t="s">
        <v>85</v>
      </c>
      <c r="E14" s="11" t="s">
        <v>37</v>
      </c>
      <c r="F14" s="11" t="s">
        <v>38</v>
      </c>
      <c r="G14" s="11">
        <v>4</v>
      </c>
      <c r="H14" s="13">
        <f>VLOOKUP(F14,'[1]HAWKINS COOKER'!$D$4:$F$143,3,FALSE)</f>
        <v>86</v>
      </c>
      <c r="I14" s="13">
        <f t="shared" si="1"/>
        <v>68.8</v>
      </c>
      <c r="J14" s="13">
        <f t="shared" si="0"/>
        <v>4</v>
      </c>
      <c r="K14" s="13">
        <v>35</v>
      </c>
      <c r="L14" s="13">
        <v>150</v>
      </c>
      <c r="M14" s="23">
        <f t="shared" si="2"/>
        <v>601.79999999999995</v>
      </c>
      <c r="N14" s="20" t="s">
        <v>10</v>
      </c>
    </row>
    <row r="15" spans="1:14" s="2" customFormat="1" ht="15" customHeight="1">
      <c r="A15" s="22">
        <f t="shared" si="3"/>
        <v>12</v>
      </c>
      <c r="B15" s="11" t="s">
        <v>66</v>
      </c>
      <c r="C15" s="11" t="s">
        <v>86</v>
      </c>
      <c r="D15" s="12" t="s">
        <v>87</v>
      </c>
      <c r="E15" s="11" t="s">
        <v>37</v>
      </c>
      <c r="F15" s="11" t="s">
        <v>43</v>
      </c>
      <c r="G15" s="11">
        <v>4</v>
      </c>
      <c r="H15" s="13">
        <f>VLOOKUP(F15,'[1]HAWKINS COOKER'!$D$4:$F$143,3,FALSE)</f>
        <v>85</v>
      </c>
      <c r="I15" s="13">
        <f t="shared" si="1"/>
        <v>68</v>
      </c>
      <c r="J15" s="13">
        <f t="shared" si="0"/>
        <v>4</v>
      </c>
      <c r="K15" s="13">
        <v>35</v>
      </c>
      <c r="L15" s="13">
        <v>150</v>
      </c>
      <c r="M15" s="23">
        <f t="shared" si="2"/>
        <v>597</v>
      </c>
      <c r="N15" s="20" t="s">
        <v>10</v>
      </c>
    </row>
    <row r="16" spans="1:14" s="2" customFormat="1" ht="15" customHeight="1">
      <c r="A16" s="22">
        <f t="shared" si="3"/>
        <v>13</v>
      </c>
      <c r="B16" s="11" t="s">
        <v>88</v>
      </c>
      <c r="C16" s="11" t="s">
        <v>89</v>
      </c>
      <c r="D16" s="12" t="s">
        <v>90</v>
      </c>
      <c r="E16" s="11" t="s">
        <v>37</v>
      </c>
      <c r="F16" s="11" t="s">
        <v>40</v>
      </c>
      <c r="G16" s="11">
        <v>1</v>
      </c>
      <c r="H16" s="13">
        <f>VLOOKUP(F16,'[1]HAWKINS COOKER'!$D$4:$F$143,3,FALSE)</f>
        <v>86</v>
      </c>
      <c r="I16" s="13">
        <f t="shared" si="1"/>
        <v>17.2</v>
      </c>
      <c r="J16" s="13">
        <f t="shared" si="0"/>
        <v>1</v>
      </c>
      <c r="K16" s="13">
        <v>35</v>
      </c>
      <c r="L16" s="13">
        <v>150</v>
      </c>
      <c r="M16" s="23">
        <f t="shared" si="2"/>
        <v>289.2</v>
      </c>
      <c r="N16" s="20" t="s">
        <v>65</v>
      </c>
    </row>
    <row r="17" spans="1:14" s="2" customFormat="1" ht="15" customHeight="1">
      <c r="A17" s="22">
        <f t="shared" si="3"/>
        <v>14</v>
      </c>
      <c r="B17" s="11" t="s">
        <v>88</v>
      </c>
      <c r="C17" s="11" t="s">
        <v>91</v>
      </c>
      <c r="D17" s="12" t="s">
        <v>92</v>
      </c>
      <c r="E17" s="11" t="s">
        <v>37</v>
      </c>
      <c r="F17" s="11" t="s">
        <v>18</v>
      </c>
      <c r="G17" s="11">
        <v>1</v>
      </c>
      <c r="H17" s="13">
        <f>VLOOKUP(F17,'[1]HAWKINS COOKER'!$D$4:$F$143,3,FALSE)</f>
        <v>85</v>
      </c>
      <c r="I17" s="13">
        <f t="shared" si="1"/>
        <v>17</v>
      </c>
      <c r="J17" s="13">
        <f t="shared" si="0"/>
        <v>1</v>
      </c>
      <c r="K17" s="13">
        <v>35</v>
      </c>
      <c r="L17" s="13">
        <v>150</v>
      </c>
      <c r="M17" s="23">
        <f t="shared" si="2"/>
        <v>288</v>
      </c>
      <c r="N17" s="20" t="s">
        <v>19</v>
      </c>
    </row>
    <row r="18" spans="1:14" s="2" customFormat="1" ht="15" customHeight="1">
      <c r="A18" s="22">
        <f t="shared" si="3"/>
        <v>15</v>
      </c>
      <c r="B18" s="11" t="s">
        <v>88</v>
      </c>
      <c r="C18" s="11" t="s">
        <v>93</v>
      </c>
      <c r="D18" s="12" t="s">
        <v>94</v>
      </c>
      <c r="E18" s="11" t="s">
        <v>37</v>
      </c>
      <c r="F18" s="11" t="s">
        <v>95</v>
      </c>
      <c r="G18" s="11">
        <v>11</v>
      </c>
      <c r="H18" s="13">
        <f>VLOOKUP(F18,'[1]HAWKINS COOKER'!$D$4:$F$143,3,FALSE)</f>
        <v>55</v>
      </c>
      <c r="I18" s="13">
        <f t="shared" si="1"/>
        <v>121</v>
      </c>
      <c r="J18" s="13">
        <f t="shared" si="0"/>
        <v>11</v>
      </c>
      <c r="K18" s="13">
        <v>35</v>
      </c>
      <c r="L18" s="13">
        <v>150</v>
      </c>
      <c r="M18" s="23">
        <f t="shared" si="2"/>
        <v>922</v>
      </c>
      <c r="N18" s="20" t="s">
        <v>96</v>
      </c>
    </row>
    <row r="19" spans="1:14" s="2" customFormat="1" ht="15" customHeight="1">
      <c r="A19" s="22">
        <f t="shared" si="3"/>
        <v>16</v>
      </c>
      <c r="B19" s="11" t="s">
        <v>88</v>
      </c>
      <c r="C19" s="11" t="s">
        <v>97</v>
      </c>
      <c r="D19" s="12" t="s">
        <v>98</v>
      </c>
      <c r="E19" s="11" t="s">
        <v>37</v>
      </c>
      <c r="F19" s="11" t="s">
        <v>24</v>
      </c>
      <c r="G19" s="11">
        <v>1</v>
      </c>
      <c r="H19" s="13">
        <f>VLOOKUP(F19,'[1]HAWKINS COOKER'!$D$4:$F$143,3,FALSE)</f>
        <v>53</v>
      </c>
      <c r="I19" s="13">
        <f t="shared" si="1"/>
        <v>10.600000000000001</v>
      </c>
      <c r="J19" s="13">
        <f t="shared" si="0"/>
        <v>1</v>
      </c>
      <c r="K19" s="13">
        <v>35</v>
      </c>
      <c r="L19" s="13">
        <v>150</v>
      </c>
      <c r="M19" s="23">
        <f t="shared" si="2"/>
        <v>249.6</v>
      </c>
      <c r="N19" s="20" t="s">
        <v>27</v>
      </c>
    </row>
    <row r="20" spans="1:14" s="2" customFormat="1" ht="15" customHeight="1">
      <c r="A20" s="22">
        <f t="shared" si="3"/>
        <v>17</v>
      </c>
      <c r="B20" s="11" t="s">
        <v>88</v>
      </c>
      <c r="C20" s="11" t="s">
        <v>99</v>
      </c>
      <c r="D20" s="12" t="s">
        <v>100</v>
      </c>
      <c r="E20" s="11" t="s">
        <v>37</v>
      </c>
      <c r="F20" s="11" t="s">
        <v>46</v>
      </c>
      <c r="G20" s="11">
        <v>1</v>
      </c>
      <c r="H20" s="13">
        <f>VLOOKUP(F20,'[1]HAWKINS COOKER'!$D$4:$F$143,3,FALSE)</f>
        <v>85</v>
      </c>
      <c r="I20" s="13">
        <f t="shared" si="1"/>
        <v>17</v>
      </c>
      <c r="J20" s="13">
        <f t="shared" si="0"/>
        <v>1</v>
      </c>
      <c r="K20" s="13">
        <v>35</v>
      </c>
      <c r="L20" s="13">
        <v>150</v>
      </c>
      <c r="M20" s="23">
        <f t="shared" si="2"/>
        <v>288</v>
      </c>
      <c r="N20" s="20" t="s">
        <v>21</v>
      </c>
    </row>
    <row r="21" spans="1:14" s="2" customFormat="1" ht="15" customHeight="1">
      <c r="A21" s="22">
        <f t="shared" si="3"/>
        <v>18</v>
      </c>
      <c r="B21" s="11" t="s">
        <v>101</v>
      </c>
      <c r="C21" s="11" t="s">
        <v>102</v>
      </c>
      <c r="D21" s="12" t="s">
        <v>103</v>
      </c>
      <c r="E21" s="11" t="s">
        <v>37</v>
      </c>
      <c r="F21" s="11" t="s">
        <v>104</v>
      </c>
      <c r="G21" s="11">
        <v>2</v>
      </c>
      <c r="H21" s="13">
        <f>VLOOKUP(F21,'[1]HAWKINS COOKER'!$D$4:$F$143,3,FALSE)</f>
        <v>90</v>
      </c>
      <c r="I21" s="13">
        <f t="shared" si="1"/>
        <v>36</v>
      </c>
      <c r="J21" s="13">
        <f t="shared" si="0"/>
        <v>2</v>
      </c>
      <c r="K21" s="13">
        <v>35</v>
      </c>
      <c r="L21" s="13">
        <v>150</v>
      </c>
      <c r="M21" s="23">
        <f t="shared" si="2"/>
        <v>403</v>
      </c>
      <c r="N21" s="20" t="s">
        <v>29</v>
      </c>
    </row>
    <row r="22" spans="1:14" s="2" customFormat="1" ht="15" customHeight="1">
      <c r="A22" s="22">
        <f t="shared" si="3"/>
        <v>19</v>
      </c>
      <c r="B22" s="11" t="s">
        <v>101</v>
      </c>
      <c r="C22" s="11" t="s">
        <v>105</v>
      </c>
      <c r="D22" s="12" t="s">
        <v>106</v>
      </c>
      <c r="E22" s="11" t="s">
        <v>37</v>
      </c>
      <c r="F22" s="11" t="s">
        <v>17</v>
      </c>
      <c r="G22" s="11">
        <v>1</v>
      </c>
      <c r="H22" s="13">
        <f>VLOOKUP(F22,'[1]HAWKINS COOKER'!$D$4:$F$143,3,FALSE)</f>
        <v>85</v>
      </c>
      <c r="I22" s="13">
        <f t="shared" si="1"/>
        <v>17</v>
      </c>
      <c r="J22" s="13">
        <f t="shared" si="0"/>
        <v>1</v>
      </c>
      <c r="K22" s="13">
        <v>35</v>
      </c>
      <c r="L22" s="13">
        <v>150</v>
      </c>
      <c r="M22" s="23">
        <f t="shared" si="2"/>
        <v>288</v>
      </c>
      <c r="N22" s="20" t="s">
        <v>107</v>
      </c>
    </row>
    <row r="23" spans="1:14" s="2" customFormat="1" ht="15" customHeight="1">
      <c r="A23" s="22">
        <f t="shared" si="3"/>
        <v>20</v>
      </c>
      <c r="B23" s="11" t="s">
        <v>101</v>
      </c>
      <c r="C23" s="11" t="s">
        <v>108</v>
      </c>
      <c r="D23" s="12" t="s">
        <v>109</v>
      </c>
      <c r="E23" s="11" t="s">
        <v>37</v>
      </c>
      <c r="F23" s="11" t="s">
        <v>43</v>
      </c>
      <c r="G23" s="11">
        <v>1</v>
      </c>
      <c r="H23" s="13">
        <f>VLOOKUP(F23,'[1]HAWKINS COOKER'!$D$4:$F$143,3,FALSE)</f>
        <v>85</v>
      </c>
      <c r="I23" s="13">
        <f t="shared" si="1"/>
        <v>17</v>
      </c>
      <c r="J23" s="13">
        <f t="shared" si="0"/>
        <v>1</v>
      </c>
      <c r="K23" s="13">
        <v>35</v>
      </c>
      <c r="L23" s="13">
        <v>150</v>
      </c>
      <c r="M23" s="23">
        <f t="shared" si="2"/>
        <v>288</v>
      </c>
      <c r="N23" s="20" t="s">
        <v>51</v>
      </c>
    </row>
    <row r="24" spans="1:14" s="2" customFormat="1" ht="15" customHeight="1">
      <c r="A24" s="22">
        <f t="shared" si="3"/>
        <v>21</v>
      </c>
      <c r="B24" s="11" t="s">
        <v>101</v>
      </c>
      <c r="C24" s="11" t="s">
        <v>110</v>
      </c>
      <c r="D24" s="12" t="s">
        <v>111</v>
      </c>
      <c r="E24" s="11" t="s">
        <v>37</v>
      </c>
      <c r="F24" s="11" t="s">
        <v>4</v>
      </c>
      <c r="G24" s="11">
        <v>5</v>
      </c>
      <c r="H24" s="13">
        <f>VLOOKUP(F24,'[1]HAWKINS COOKER'!$D$4:$F$143,3,FALSE)</f>
        <v>43</v>
      </c>
      <c r="I24" s="13">
        <f t="shared" si="1"/>
        <v>43</v>
      </c>
      <c r="J24" s="13">
        <f t="shared" si="0"/>
        <v>5</v>
      </c>
      <c r="K24" s="13">
        <v>35</v>
      </c>
      <c r="L24" s="13">
        <v>150</v>
      </c>
      <c r="M24" s="23">
        <f t="shared" si="2"/>
        <v>448</v>
      </c>
      <c r="N24" s="20" t="s">
        <v>50</v>
      </c>
    </row>
    <row r="25" spans="1:14" s="2" customFormat="1" ht="15" customHeight="1">
      <c r="A25" s="22">
        <f t="shared" si="3"/>
        <v>22</v>
      </c>
      <c r="B25" s="11" t="s">
        <v>101</v>
      </c>
      <c r="C25" s="11" t="s">
        <v>112</v>
      </c>
      <c r="D25" s="12" t="s">
        <v>113</v>
      </c>
      <c r="E25" s="11" t="s">
        <v>37</v>
      </c>
      <c r="F25" s="11" t="s">
        <v>38</v>
      </c>
      <c r="G25" s="11">
        <v>3</v>
      </c>
      <c r="H25" s="13">
        <f>VLOOKUP(F25,'[1]HAWKINS COOKER'!$D$4:$F$143,3,FALSE)</f>
        <v>86</v>
      </c>
      <c r="I25" s="13">
        <f t="shared" si="1"/>
        <v>51.6</v>
      </c>
      <c r="J25" s="13">
        <f t="shared" si="0"/>
        <v>3</v>
      </c>
      <c r="K25" s="13">
        <v>35</v>
      </c>
      <c r="L25" s="13">
        <v>150</v>
      </c>
      <c r="M25" s="23">
        <f t="shared" si="2"/>
        <v>497.6</v>
      </c>
      <c r="N25" s="20" t="s">
        <v>32</v>
      </c>
    </row>
    <row r="26" spans="1:14" s="2" customFormat="1" ht="15" customHeight="1">
      <c r="A26" s="22">
        <f t="shared" si="3"/>
        <v>23</v>
      </c>
      <c r="B26" s="11" t="s">
        <v>114</v>
      </c>
      <c r="C26" s="11" t="s">
        <v>115</v>
      </c>
      <c r="D26" s="12" t="s">
        <v>116</v>
      </c>
      <c r="E26" s="11" t="s">
        <v>37</v>
      </c>
      <c r="F26" s="11" t="s">
        <v>117</v>
      </c>
      <c r="G26" s="11">
        <v>7</v>
      </c>
      <c r="H26" s="13">
        <f>VLOOKUP(F26,'[1]HAWKINS COOKER'!$D$4:$F$143,3,FALSE)</f>
        <v>80</v>
      </c>
      <c r="I26" s="13">
        <f t="shared" si="1"/>
        <v>112</v>
      </c>
      <c r="J26" s="13">
        <f t="shared" si="0"/>
        <v>7</v>
      </c>
      <c r="K26" s="13">
        <v>35</v>
      </c>
      <c r="L26" s="13">
        <v>150</v>
      </c>
      <c r="M26" s="23">
        <f t="shared" si="2"/>
        <v>864</v>
      </c>
      <c r="N26" s="20" t="s">
        <v>118</v>
      </c>
    </row>
    <row r="27" spans="1:14" s="2" customFormat="1" ht="15" customHeight="1">
      <c r="A27" s="22">
        <f t="shared" si="3"/>
        <v>24</v>
      </c>
      <c r="B27" s="11" t="s">
        <v>114</v>
      </c>
      <c r="C27" s="11" t="s">
        <v>119</v>
      </c>
      <c r="D27" s="12" t="s">
        <v>120</v>
      </c>
      <c r="E27" s="11" t="s">
        <v>37</v>
      </c>
      <c r="F27" s="11" t="s">
        <v>121</v>
      </c>
      <c r="G27" s="11">
        <v>108</v>
      </c>
      <c r="H27" s="14" t="s">
        <v>45</v>
      </c>
      <c r="I27" s="14" t="s">
        <v>45</v>
      </c>
      <c r="J27" s="14" t="s">
        <v>45</v>
      </c>
      <c r="K27" s="13">
        <v>35</v>
      </c>
      <c r="L27" s="14" t="s">
        <v>45</v>
      </c>
      <c r="M27" s="23">
        <v>16035</v>
      </c>
      <c r="N27" s="20" t="s">
        <v>11</v>
      </c>
    </row>
    <row r="28" spans="1:14" s="2" customFormat="1" ht="15" customHeight="1">
      <c r="A28" s="22">
        <f t="shared" si="3"/>
        <v>25</v>
      </c>
      <c r="B28" s="11" t="s">
        <v>122</v>
      </c>
      <c r="C28" s="11" t="s">
        <v>123</v>
      </c>
      <c r="D28" s="12" t="s">
        <v>124</v>
      </c>
      <c r="E28" s="11" t="s">
        <v>37</v>
      </c>
      <c r="F28" s="11" t="s">
        <v>18</v>
      </c>
      <c r="G28" s="11">
        <v>2</v>
      </c>
      <c r="H28" s="13">
        <f>VLOOKUP(F28,'[1]HAWKINS COOKER'!$D$4:$F$143,3,FALSE)</f>
        <v>85</v>
      </c>
      <c r="I28" s="13">
        <f t="shared" si="1"/>
        <v>34</v>
      </c>
      <c r="J28" s="13">
        <f t="shared" ref="J28:J35" si="4">G28*1</f>
        <v>2</v>
      </c>
      <c r="K28" s="13">
        <v>35</v>
      </c>
      <c r="L28" s="13">
        <v>150</v>
      </c>
      <c r="M28" s="23">
        <f t="shared" si="2"/>
        <v>391</v>
      </c>
      <c r="N28" s="20" t="s">
        <v>53</v>
      </c>
    </row>
    <row r="29" spans="1:14" s="2" customFormat="1" ht="15" customHeight="1">
      <c r="A29" s="22">
        <f t="shared" si="3"/>
        <v>26</v>
      </c>
      <c r="B29" s="11" t="s">
        <v>122</v>
      </c>
      <c r="C29" s="11" t="s">
        <v>125</v>
      </c>
      <c r="D29" s="12" t="s">
        <v>126</v>
      </c>
      <c r="E29" s="11" t="s">
        <v>37</v>
      </c>
      <c r="F29" s="11" t="s">
        <v>18</v>
      </c>
      <c r="G29" s="11">
        <v>4</v>
      </c>
      <c r="H29" s="13">
        <f>VLOOKUP(F29,'[1]HAWKINS COOKER'!$D$4:$F$143,3,FALSE)</f>
        <v>85</v>
      </c>
      <c r="I29" s="13">
        <f t="shared" si="1"/>
        <v>68</v>
      </c>
      <c r="J29" s="13">
        <f t="shared" si="4"/>
        <v>4</v>
      </c>
      <c r="K29" s="13">
        <v>35</v>
      </c>
      <c r="L29" s="13">
        <v>150</v>
      </c>
      <c r="M29" s="23">
        <f t="shared" si="2"/>
        <v>597</v>
      </c>
      <c r="N29" s="20" t="s">
        <v>10</v>
      </c>
    </row>
    <row r="30" spans="1:14" s="2" customFormat="1" ht="15" customHeight="1">
      <c r="A30" s="22">
        <f t="shared" si="3"/>
        <v>27</v>
      </c>
      <c r="B30" s="11" t="s">
        <v>122</v>
      </c>
      <c r="C30" s="11" t="s">
        <v>127</v>
      </c>
      <c r="D30" s="12" t="s">
        <v>128</v>
      </c>
      <c r="E30" s="11" t="s">
        <v>37</v>
      </c>
      <c r="F30" s="11" t="s">
        <v>4</v>
      </c>
      <c r="G30" s="11">
        <v>2</v>
      </c>
      <c r="H30" s="13">
        <f>VLOOKUP(F30,'[1]HAWKINS COOKER'!$D$4:$F$143,3,FALSE)</f>
        <v>43</v>
      </c>
      <c r="I30" s="13">
        <f t="shared" si="1"/>
        <v>17.2</v>
      </c>
      <c r="J30" s="13">
        <f t="shared" si="4"/>
        <v>2</v>
      </c>
      <c r="K30" s="13">
        <v>35</v>
      </c>
      <c r="L30" s="13">
        <v>150</v>
      </c>
      <c r="M30" s="23">
        <f t="shared" si="2"/>
        <v>290.2</v>
      </c>
      <c r="N30" s="20" t="s">
        <v>39</v>
      </c>
    </row>
    <row r="31" spans="1:14" s="2" customFormat="1" ht="15" customHeight="1">
      <c r="A31" s="22">
        <f t="shared" si="3"/>
        <v>28</v>
      </c>
      <c r="B31" s="11" t="s">
        <v>129</v>
      </c>
      <c r="C31" s="11" t="s">
        <v>130</v>
      </c>
      <c r="D31" s="12" t="s">
        <v>131</v>
      </c>
      <c r="E31" s="11" t="s">
        <v>37</v>
      </c>
      <c r="F31" s="11" t="s">
        <v>28</v>
      </c>
      <c r="G31" s="11">
        <v>5</v>
      </c>
      <c r="H31" s="13">
        <f>VLOOKUP(F31,'[1]HAWKINS COOKER'!$D$4:$F$143,3,FALSE)</f>
        <v>85</v>
      </c>
      <c r="I31" s="13">
        <f t="shared" si="1"/>
        <v>85</v>
      </c>
      <c r="J31" s="13">
        <f t="shared" si="4"/>
        <v>5</v>
      </c>
      <c r="K31" s="13">
        <v>35</v>
      </c>
      <c r="L31" s="13">
        <v>150</v>
      </c>
      <c r="M31" s="23">
        <f t="shared" si="2"/>
        <v>700</v>
      </c>
      <c r="N31" s="20" t="s">
        <v>10</v>
      </c>
    </row>
    <row r="32" spans="1:14" s="2" customFormat="1" ht="15" customHeight="1">
      <c r="A32" s="22">
        <f t="shared" si="3"/>
        <v>29</v>
      </c>
      <c r="B32" s="11" t="s">
        <v>129</v>
      </c>
      <c r="C32" s="11" t="s">
        <v>132</v>
      </c>
      <c r="D32" s="12" t="s">
        <v>133</v>
      </c>
      <c r="E32" s="11" t="s">
        <v>37</v>
      </c>
      <c r="F32" s="11" t="s">
        <v>134</v>
      </c>
      <c r="G32" s="11">
        <v>1</v>
      </c>
      <c r="H32" s="13">
        <f>VLOOKUP(F32,'[1]HAWKINS COOKER'!$D$4:$F$143,3,FALSE)</f>
        <v>90</v>
      </c>
      <c r="I32" s="13">
        <f t="shared" si="1"/>
        <v>18</v>
      </c>
      <c r="J32" s="13">
        <f t="shared" si="4"/>
        <v>1</v>
      </c>
      <c r="K32" s="13">
        <v>35</v>
      </c>
      <c r="L32" s="13">
        <v>150</v>
      </c>
      <c r="M32" s="23">
        <f t="shared" si="2"/>
        <v>294</v>
      </c>
      <c r="N32" s="20" t="s">
        <v>27</v>
      </c>
    </row>
    <row r="33" spans="1:14" s="2" customFormat="1" ht="15" customHeight="1">
      <c r="A33" s="22">
        <f t="shared" si="3"/>
        <v>30</v>
      </c>
      <c r="B33" s="11" t="s">
        <v>135</v>
      </c>
      <c r="C33" s="11" t="s">
        <v>136</v>
      </c>
      <c r="D33" s="12" t="s">
        <v>137</v>
      </c>
      <c r="E33" s="11" t="s">
        <v>37</v>
      </c>
      <c r="F33" s="11" t="s">
        <v>43</v>
      </c>
      <c r="G33" s="11">
        <v>5</v>
      </c>
      <c r="H33" s="13">
        <f>VLOOKUP(F33,'[1]HAWKINS COOKER'!$D$4:$F$143,3,FALSE)</f>
        <v>85</v>
      </c>
      <c r="I33" s="13">
        <f t="shared" si="1"/>
        <v>85</v>
      </c>
      <c r="J33" s="13">
        <f t="shared" si="4"/>
        <v>5</v>
      </c>
      <c r="K33" s="13">
        <v>35</v>
      </c>
      <c r="L33" s="13">
        <v>150</v>
      </c>
      <c r="M33" s="23">
        <f t="shared" si="2"/>
        <v>700</v>
      </c>
      <c r="N33" s="20" t="s">
        <v>10</v>
      </c>
    </row>
    <row r="34" spans="1:14" s="2" customFormat="1" ht="15" customHeight="1">
      <c r="A34" s="22">
        <f t="shared" si="3"/>
        <v>31</v>
      </c>
      <c r="B34" s="11" t="s">
        <v>135</v>
      </c>
      <c r="C34" s="11" t="s">
        <v>138</v>
      </c>
      <c r="D34" s="12" t="s">
        <v>139</v>
      </c>
      <c r="E34" s="11" t="s">
        <v>37</v>
      </c>
      <c r="F34" s="11" t="s">
        <v>4</v>
      </c>
      <c r="G34" s="11">
        <v>2</v>
      </c>
      <c r="H34" s="13">
        <f>VLOOKUP(F34,'[1]HAWKINS COOKER'!$D$4:$F$143,3,FALSE)</f>
        <v>43</v>
      </c>
      <c r="I34" s="13">
        <f t="shared" si="1"/>
        <v>17.2</v>
      </c>
      <c r="J34" s="13">
        <f t="shared" si="4"/>
        <v>2</v>
      </c>
      <c r="K34" s="13">
        <v>35</v>
      </c>
      <c r="L34" s="13">
        <v>150</v>
      </c>
      <c r="M34" s="23">
        <f t="shared" si="2"/>
        <v>290.2</v>
      </c>
      <c r="N34" s="20" t="s">
        <v>140</v>
      </c>
    </row>
    <row r="35" spans="1:14" s="2" customFormat="1" ht="15" customHeight="1">
      <c r="A35" s="22">
        <f t="shared" si="3"/>
        <v>32</v>
      </c>
      <c r="B35" s="11" t="s">
        <v>135</v>
      </c>
      <c r="C35" s="11" t="s">
        <v>141</v>
      </c>
      <c r="D35" s="12" t="s">
        <v>142</v>
      </c>
      <c r="E35" s="11" t="s">
        <v>37</v>
      </c>
      <c r="F35" s="11" t="s">
        <v>143</v>
      </c>
      <c r="G35" s="11">
        <v>2</v>
      </c>
      <c r="H35" s="13">
        <f>VLOOKUP(F35,'[1]HAWKINS COOKER'!$D$4:$F$143,3,FALSE)</f>
        <v>53</v>
      </c>
      <c r="I35" s="13">
        <f t="shared" si="1"/>
        <v>21.200000000000003</v>
      </c>
      <c r="J35" s="13">
        <f t="shared" si="4"/>
        <v>2</v>
      </c>
      <c r="K35" s="13">
        <v>35</v>
      </c>
      <c r="L35" s="13">
        <v>150</v>
      </c>
      <c r="M35" s="23">
        <f t="shared" si="2"/>
        <v>314.2</v>
      </c>
      <c r="N35" s="20" t="s">
        <v>53</v>
      </c>
    </row>
    <row r="36" spans="1:14" s="2" customFormat="1" ht="15" customHeight="1">
      <c r="A36" s="22">
        <f t="shared" si="3"/>
        <v>33</v>
      </c>
      <c r="B36" s="11" t="s">
        <v>135</v>
      </c>
      <c r="C36" s="11" t="s">
        <v>144</v>
      </c>
      <c r="D36" s="12" t="s">
        <v>145</v>
      </c>
      <c r="E36" s="11" t="s">
        <v>37</v>
      </c>
      <c r="F36" s="11" t="s">
        <v>24</v>
      </c>
      <c r="G36" s="11">
        <v>85</v>
      </c>
      <c r="H36" s="14" t="s">
        <v>45</v>
      </c>
      <c r="I36" s="14" t="s">
        <v>45</v>
      </c>
      <c r="J36" s="14" t="s">
        <v>45</v>
      </c>
      <c r="K36" s="13">
        <v>35</v>
      </c>
      <c r="L36" s="14" t="s">
        <v>45</v>
      </c>
      <c r="M36" s="23">
        <v>19035</v>
      </c>
      <c r="N36" s="20" t="s">
        <v>44</v>
      </c>
    </row>
    <row r="37" spans="1:14" s="2" customFormat="1" ht="15" customHeight="1">
      <c r="A37" s="22">
        <f t="shared" si="3"/>
        <v>34</v>
      </c>
      <c r="B37" s="11" t="s">
        <v>146</v>
      </c>
      <c r="C37" s="11" t="s">
        <v>147</v>
      </c>
      <c r="D37" s="12" t="s">
        <v>148</v>
      </c>
      <c r="E37" s="11" t="s">
        <v>37</v>
      </c>
      <c r="F37" s="11" t="s">
        <v>24</v>
      </c>
      <c r="G37" s="11">
        <v>3</v>
      </c>
      <c r="H37" s="13">
        <f>VLOOKUP(F37,'[1]HAWKINS COOKER'!$D$4:$F$143,3,FALSE)</f>
        <v>53</v>
      </c>
      <c r="I37" s="13">
        <f t="shared" si="1"/>
        <v>31.8</v>
      </c>
      <c r="J37" s="13">
        <f t="shared" ref="J37:J68" si="5">G37*1</f>
        <v>3</v>
      </c>
      <c r="K37" s="13">
        <v>35</v>
      </c>
      <c r="L37" s="13">
        <v>150</v>
      </c>
      <c r="M37" s="23">
        <f t="shared" si="2"/>
        <v>378.8</v>
      </c>
      <c r="N37" s="20" t="s">
        <v>72</v>
      </c>
    </row>
    <row r="38" spans="1:14" s="2" customFormat="1" ht="15" customHeight="1">
      <c r="A38" s="22">
        <f t="shared" si="3"/>
        <v>35</v>
      </c>
      <c r="B38" s="11" t="s">
        <v>149</v>
      </c>
      <c r="C38" s="11" t="s">
        <v>150</v>
      </c>
      <c r="D38" s="12" t="s">
        <v>151</v>
      </c>
      <c r="E38" s="11" t="s">
        <v>37</v>
      </c>
      <c r="F38" s="11" t="s">
        <v>52</v>
      </c>
      <c r="G38" s="11">
        <v>27</v>
      </c>
      <c r="H38" s="13">
        <f>VLOOKUP(F38,'[1]HAWKINS COOKER'!$D$4:$F$143,3,FALSE)</f>
        <v>85</v>
      </c>
      <c r="I38" s="13">
        <f t="shared" si="1"/>
        <v>459</v>
      </c>
      <c r="J38" s="13">
        <f t="shared" si="5"/>
        <v>27</v>
      </c>
      <c r="K38" s="13">
        <v>35</v>
      </c>
      <c r="L38" s="13">
        <f>G38*10</f>
        <v>270</v>
      </c>
      <c r="M38" s="23">
        <f t="shared" si="2"/>
        <v>3086</v>
      </c>
      <c r="N38" s="20" t="s">
        <v>44</v>
      </c>
    </row>
    <row r="39" spans="1:14" s="2" customFormat="1" ht="15" customHeight="1">
      <c r="A39" s="22">
        <f t="shared" si="3"/>
        <v>36</v>
      </c>
      <c r="B39" s="11" t="s">
        <v>149</v>
      </c>
      <c r="C39" s="11" t="s">
        <v>152</v>
      </c>
      <c r="D39" s="12" t="s">
        <v>153</v>
      </c>
      <c r="E39" s="11" t="s">
        <v>37</v>
      </c>
      <c r="F39" s="11" t="s">
        <v>121</v>
      </c>
      <c r="G39" s="11">
        <v>3</v>
      </c>
      <c r="H39" s="13">
        <f>VLOOKUP(F39,'[1]HAWKINS COOKER'!$D$4:$F$143,3,FALSE)</f>
        <v>45</v>
      </c>
      <c r="I39" s="13">
        <f t="shared" si="1"/>
        <v>27</v>
      </c>
      <c r="J39" s="13">
        <f t="shared" si="5"/>
        <v>3</v>
      </c>
      <c r="K39" s="13">
        <v>35</v>
      </c>
      <c r="L39" s="13">
        <v>150</v>
      </c>
      <c r="M39" s="23">
        <f t="shared" si="2"/>
        <v>350</v>
      </c>
      <c r="N39" s="20" t="s">
        <v>32</v>
      </c>
    </row>
    <row r="40" spans="1:14" s="2" customFormat="1" ht="15" customHeight="1">
      <c r="A40" s="22">
        <f t="shared" si="3"/>
        <v>37</v>
      </c>
      <c r="B40" s="11" t="s">
        <v>149</v>
      </c>
      <c r="C40" s="11" t="s">
        <v>154</v>
      </c>
      <c r="D40" s="12" t="s">
        <v>155</v>
      </c>
      <c r="E40" s="11" t="s">
        <v>37</v>
      </c>
      <c r="F40" s="11" t="s">
        <v>4</v>
      </c>
      <c r="G40" s="11">
        <v>30</v>
      </c>
      <c r="H40" s="13">
        <f>VLOOKUP(F40,'[1]HAWKINS COOKER'!$D$4:$F$143,3,FALSE)</f>
        <v>43</v>
      </c>
      <c r="I40" s="13">
        <f t="shared" si="1"/>
        <v>258</v>
      </c>
      <c r="J40" s="13">
        <f t="shared" si="5"/>
        <v>30</v>
      </c>
      <c r="K40" s="13">
        <v>35</v>
      </c>
      <c r="L40" s="13">
        <f>G40*10</f>
        <v>300</v>
      </c>
      <c r="M40" s="23">
        <f t="shared" si="2"/>
        <v>1913</v>
      </c>
      <c r="N40" s="20" t="s">
        <v>44</v>
      </c>
    </row>
    <row r="41" spans="1:14" s="2" customFormat="1" ht="15" customHeight="1">
      <c r="A41" s="22">
        <f t="shared" si="3"/>
        <v>38</v>
      </c>
      <c r="B41" s="11" t="s">
        <v>149</v>
      </c>
      <c r="C41" s="11" t="s">
        <v>156</v>
      </c>
      <c r="D41" s="12" t="s">
        <v>157</v>
      </c>
      <c r="E41" s="11" t="s">
        <v>37</v>
      </c>
      <c r="F41" s="11" t="s">
        <v>34</v>
      </c>
      <c r="G41" s="11">
        <v>9</v>
      </c>
      <c r="H41" s="13">
        <f>VLOOKUP(F41,'[1]HAWKINS COOKER'!$D$4:$F$143,3,FALSE)</f>
        <v>43</v>
      </c>
      <c r="I41" s="13">
        <f t="shared" si="1"/>
        <v>77.400000000000006</v>
      </c>
      <c r="J41" s="13">
        <f t="shared" si="5"/>
        <v>9</v>
      </c>
      <c r="K41" s="13">
        <v>35</v>
      </c>
      <c r="L41" s="13">
        <v>150</v>
      </c>
      <c r="M41" s="23">
        <f t="shared" si="2"/>
        <v>658.4</v>
      </c>
      <c r="N41" s="20" t="s">
        <v>158</v>
      </c>
    </row>
    <row r="42" spans="1:14" s="2" customFormat="1" ht="15" customHeight="1">
      <c r="A42" s="22">
        <f t="shared" si="3"/>
        <v>39</v>
      </c>
      <c r="B42" s="11" t="s">
        <v>159</v>
      </c>
      <c r="C42" s="11" t="s">
        <v>160</v>
      </c>
      <c r="D42" s="12" t="s">
        <v>161</v>
      </c>
      <c r="E42" s="11" t="s">
        <v>37</v>
      </c>
      <c r="F42" s="11" t="s">
        <v>31</v>
      </c>
      <c r="G42" s="11">
        <v>6</v>
      </c>
      <c r="H42" s="13">
        <f>VLOOKUP(F42,'[1]HAWKINS COOKER'!$D$4:$F$143,3,FALSE)</f>
        <v>42</v>
      </c>
      <c r="I42" s="13">
        <f t="shared" si="1"/>
        <v>50.400000000000006</v>
      </c>
      <c r="J42" s="13">
        <f t="shared" si="5"/>
        <v>6</v>
      </c>
      <c r="K42" s="13">
        <v>35</v>
      </c>
      <c r="L42" s="13">
        <v>150</v>
      </c>
      <c r="M42" s="23">
        <f t="shared" si="2"/>
        <v>493.4</v>
      </c>
      <c r="N42" s="20" t="s">
        <v>50</v>
      </c>
    </row>
    <row r="43" spans="1:14" s="2" customFormat="1" ht="15" customHeight="1">
      <c r="A43" s="22">
        <f t="shared" si="3"/>
        <v>40</v>
      </c>
      <c r="B43" s="11" t="s">
        <v>162</v>
      </c>
      <c r="C43" s="11" t="s">
        <v>163</v>
      </c>
      <c r="D43" s="12" t="s">
        <v>164</v>
      </c>
      <c r="E43" s="11" t="s">
        <v>37</v>
      </c>
      <c r="F43" s="11" t="s">
        <v>165</v>
      </c>
      <c r="G43" s="11">
        <v>2</v>
      </c>
      <c r="H43" s="13">
        <f>VLOOKUP(F43,'[1]HAWKINS COOKER'!$D$4:$F$143,3,FALSE)</f>
        <v>95</v>
      </c>
      <c r="I43" s="13">
        <f t="shared" si="1"/>
        <v>38</v>
      </c>
      <c r="J43" s="13">
        <f t="shared" si="5"/>
        <v>2</v>
      </c>
      <c r="K43" s="13">
        <v>35</v>
      </c>
      <c r="L43" s="13">
        <v>150</v>
      </c>
      <c r="M43" s="23">
        <f t="shared" si="2"/>
        <v>415</v>
      </c>
      <c r="N43" s="20" t="s">
        <v>35</v>
      </c>
    </row>
    <row r="44" spans="1:14" s="2" customFormat="1" ht="15" customHeight="1">
      <c r="A44" s="22">
        <f t="shared" si="3"/>
        <v>41</v>
      </c>
      <c r="B44" s="11" t="s">
        <v>166</v>
      </c>
      <c r="C44" s="11" t="s">
        <v>167</v>
      </c>
      <c r="D44" s="12" t="s">
        <v>168</v>
      </c>
      <c r="E44" s="11" t="s">
        <v>37</v>
      </c>
      <c r="F44" s="11" t="s">
        <v>52</v>
      </c>
      <c r="G44" s="11">
        <v>12</v>
      </c>
      <c r="H44" s="13">
        <f>VLOOKUP(F44,'[1]HAWKINS COOKER'!$D$4:$F$143,3,FALSE)</f>
        <v>85</v>
      </c>
      <c r="I44" s="13">
        <f t="shared" si="1"/>
        <v>204</v>
      </c>
      <c r="J44" s="13">
        <f t="shared" si="5"/>
        <v>12</v>
      </c>
      <c r="K44" s="13">
        <v>35</v>
      </c>
      <c r="L44" s="13">
        <v>150</v>
      </c>
      <c r="M44" s="23">
        <f t="shared" si="2"/>
        <v>1421</v>
      </c>
      <c r="N44" s="20" t="s">
        <v>41</v>
      </c>
    </row>
    <row r="45" spans="1:14" s="2" customFormat="1" ht="15" customHeight="1">
      <c r="A45" s="22">
        <f t="shared" si="3"/>
        <v>42</v>
      </c>
      <c r="B45" s="11" t="s">
        <v>166</v>
      </c>
      <c r="C45" s="11" t="s">
        <v>169</v>
      </c>
      <c r="D45" s="12" t="s">
        <v>170</v>
      </c>
      <c r="E45" s="11" t="s">
        <v>37</v>
      </c>
      <c r="F45" s="11" t="s">
        <v>24</v>
      </c>
      <c r="G45" s="11">
        <v>1</v>
      </c>
      <c r="H45" s="13">
        <f>VLOOKUP(F45,'[1]HAWKINS COOKER'!$D$4:$F$143,3,FALSE)</f>
        <v>53</v>
      </c>
      <c r="I45" s="13">
        <f t="shared" si="1"/>
        <v>10.600000000000001</v>
      </c>
      <c r="J45" s="13">
        <f t="shared" si="5"/>
        <v>1</v>
      </c>
      <c r="K45" s="13">
        <v>35</v>
      </c>
      <c r="L45" s="13">
        <v>150</v>
      </c>
      <c r="M45" s="23">
        <f t="shared" si="2"/>
        <v>249.6</v>
      </c>
      <c r="N45" s="20" t="s">
        <v>27</v>
      </c>
    </row>
    <row r="46" spans="1:14" s="2" customFormat="1" ht="15" customHeight="1">
      <c r="A46" s="22">
        <f t="shared" si="3"/>
        <v>43</v>
      </c>
      <c r="B46" s="11" t="s">
        <v>166</v>
      </c>
      <c r="C46" s="11" t="s">
        <v>171</v>
      </c>
      <c r="D46" s="12" t="s">
        <v>172</v>
      </c>
      <c r="E46" s="11" t="s">
        <v>37</v>
      </c>
      <c r="F46" s="11" t="s">
        <v>34</v>
      </c>
      <c r="G46" s="11">
        <v>1</v>
      </c>
      <c r="H46" s="13">
        <f>VLOOKUP(F46,'[1]HAWKINS COOKER'!$D$4:$F$143,3,FALSE)</f>
        <v>43</v>
      </c>
      <c r="I46" s="13">
        <f t="shared" si="1"/>
        <v>8.6</v>
      </c>
      <c r="J46" s="13">
        <f t="shared" si="5"/>
        <v>1</v>
      </c>
      <c r="K46" s="13">
        <v>35</v>
      </c>
      <c r="L46" s="13">
        <v>150</v>
      </c>
      <c r="M46" s="23">
        <f t="shared" si="2"/>
        <v>237.6</v>
      </c>
      <c r="N46" s="20" t="s">
        <v>173</v>
      </c>
    </row>
    <row r="47" spans="1:14" s="2" customFormat="1" ht="15" customHeight="1">
      <c r="A47" s="22">
        <f t="shared" si="3"/>
        <v>44</v>
      </c>
      <c r="B47" s="11" t="s">
        <v>166</v>
      </c>
      <c r="C47" s="11" t="s">
        <v>174</v>
      </c>
      <c r="D47" s="12" t="s">
        <v>175</v>
      </c>
      <c r="E47" s="11" t="s">
        <v>37</v>
      </c>
      <c r="F47" s="11" t="s">
        <v>176</v>
      </c>
      <c r="G47" s="11">
        <v>2</v>
      </c>
      <c r="H47" s="13">
        <f>VLOOKUP(F47,'[1]HAWKINS COOKER'!$D$4:$F$143,3,FALSE)</f>
        <v>80</v>
      </c>
      <c r="I47" s="13">
        <f t="shared" si="1"/>
        <v>32</v>
      </c>
      <c r="J47" s="13">
        <f t="shared" si="5"/>
        <v>2</v>
      </c>
      <c r="K47" s="13">
        <v>35</v>
      </c>
      <c r="L47" s="13">
        <v>150</v>
      </c>
      <c r="M47" s="23">
        <f t="shared" si="2"/>
        <v>379</v>
      </c>
      <c r="N47" s="20" t="s">
        <v>177</v>
      </c>
    </row>
    <row r="48" spans="1:14" s="2" customFormat="1" ht="15" customHeight="1">
      <c r="A48" s="22">
        <f t="shared" si="3"/>
        <v>45</v>
      </c>
      <c r="B48" s="11" t="s">
        <v>166</v>
      </c>
      <c r="C48" s="11" t="s">
        <v>178</v>
      </c>
      <c r="D48" s="12" t="s">
        <v>179</v>
      </c>
      <c r="E48" s="11" t="s">
        <v>37</v>
      </c>
      <c r="F48" s="11" t="s">
        <v>176</v>
      </c>
      <c r="G48" s="11">
        <v>5</v>
      </c>
      <c r="H48" s="13">
        <f>VLOOKUP(F48,'[1]HAWKINS COOKER'!$D$4:$F$143,3,FALSE)</f>
        <v>80</v>
      </c>
      <c r="I48" s="13">
        <f t="shared" si="1"/>
        <v>80</v>
      </c>
      <c r="J48" s="13">
        <f t="shared" si="5"/>
        <v>5</v>
      </c>
      <c r="K48" s="13">
        <v>35</v>
      </c>
      <c r="L48" s="13">
        <v>150</v>
      </c>
      <c r="M48" s="23">
        <f t="shared" si="2"/>
        <v>670</v>
      </c>
      <c r="N48" s="20" t="s">
        <v>10</v>
      </c>
    </row>
    <row r="49" spans="1:14" s="2" customFormat="1" ht="15" customHeight="1">
      <c r="A49" s="22">
        <f t="shared" si="3"/>
        <v>46</v>
      </c>
      <c r="B49" s="11" t="s">
        <v>180</v>
      </c>
      <c r="C49" s="11" t="s">
        <v>181</v>
      </c>
      <c r="D49" s="12" t="s">
        <v>182</v>
      </c>
      <c r="E49" s="11" t="s">
        <v>37</v>
      </c>
      <c r="F49" s="11" t="s">
        <v>46</v>
      </c>
      <c r="G49" s="11">
        <v>92</v>
      </c>
      <c r="H49" s="13">
        <f>VLOOKUP(F49,'[1]HAWKINS COOKER'!$D$4:$F$143,3,FALSE)</f>
        <v>85</v>
      </c>
      <c r="I49" s="13">
        <f t="shared" si="1"/>
        <v>1564</v>
      </c>
      <c r="J49" s="13">
        <f t="shared" si="5"/>
        <v>92</v>
      </c>
      <c r="K49" s="13">
        <v>35</v>
      </c>
      <c r="L49" s="13">
        <f>G49*10</f>
        <v>920</v>
      </c>
      <c r="M49" s="23">
        <f t="shared" si="2"/>
        <v>10431</v>
      </c>
      <c r="N49" s="20" t="s">
        <v>11</v>
      </c>
    </row>
    <row r="50" spans="1:14" s="2" customFormat="1" ht="15" customHeight="1">
      <c r="A50" s="22">
        <f t="shared" si="3"/>
        <v>47</v>
      </c>
      <c r="B50" s="11" t="s">
        <v>180</v>
      </c>
      <c r="C50" s="11" t="s">
        <v>183</v>
      </c>
      <c r="D50" s="12" t="s">
        <v>184</v>
      </c>
      <c r="E50" s="11" t="s">
        <v>37</v>
      </c>
      <c r="F50" s="11" t="s">
        <v>185</v>
      </c>
      <c r="G50" s="11">
        <v>3</v>
      </c>
      <c r="H50" s="13">
        <f>VLOOKUP(F50,'[1]HAWKINS COOKER'!$D$4:$F$143,3,FALSE)</f>
        <v>80</v>
      </c>
      <c r="I50" s="13">
        <f t="shared" si="1"/>
        <v>48</v>
      </c>
      <c r="J50" s="13">
        <f t="shared" si="5"/>
        <v>3</v>
      </c>
      <c r="K50" s="13">
        <v>35</v>
      </c>
      <c r="L50" s="13">
        <v>150</v>
      </c>
      <c r="M50" s="23">
        <f t="shared" si="2"/>
        <v>476</v>
      </c>
      <c r="N50" s="20" t="s">
        <v>33</v>
      </c>
    </row>
    <row r="51" spans="1:14" s="2" customFormat="1" ht="15" customHeight="1">
      <c r="A51" s="22">
        <f t="shared" si="3"/>
        <v>48</v>
      </c>
      <c r="B51" s="11" t="s">
        <v>180</v>
      </c>
      <c r="C51" s="11" t="s">
        <v>186</v>
      </c>
      <c r="D51" s="12" t="s">
        <v>187</v>
      </c>
      <c r="E51" s="11" t="s">
        <v>37</v>
      </c>
      <c r="F51" s="11" t="s">
        <v>18</v>
      </c>
      <c r="G51" s="11">
        <v>3</v>
      </c>
      <c r="H51" s="13">
        <f>VLOOKUP(F51,'[1]HAWKINS COOKER'!$D$4:$F$143,3,FALSE)</f>
        <v>85</v>
      </c>
      <c r="I51" s="13">
        <f t="shared" si="1"/>
        <v>51</v>
      </c>
      <c r="J51" s="13">
        <f t="shared" si="5"/>
        <v>3</v>
      </c>
      <c r="K51" s="13">
        <v>35</v>
      </c>
      <c r="L51" s="13">
        <v>150</v>
      </c>
      <c r="M51" s="23">
        <f t="shared" si="2"/>
        <v>494</v>
      </c>
      <c r="N51" s="20" t="s">
        <v>188</v>
      </c>
    </row>
    <row r="52" spans="1:14" s="2" customFormat="1" ht="15" customHeight="1">
      <c r="A52" s="22">
        <f t="shared" si="3"/>
        <v>49</v>
      </c>
      <c r="B52" s="11" t="s">
        <v>180</v>
      </c>
      <c r="C52" s="11" t="s">
        <v>189</v>
      </c>
      <c r="D52" s="12" t="s">
        <v>190</v>
      </c>
      <c r="E52" s="11" t="s">
        <v>37</v>
      </c>
      <c r="F52" s="11" t="s">
        <v>43</v>
      </c>
      <c r="G52" s="11">
        <v>1</v>
      </c>
      <c r="H52" s="13">
        <f>VLOOKUP(F52,'[1]HAWKINS COOKER'!$D$4:$F$143,3,FALSE)</f>
        <v>85</v>
      </c>
      <c r="I52" s="13">
        <f t="shared" si="1"/>
        <v>17</v>
      </c>
      <c r="J52" s="13">
        <f t="shared" si="5"/>
        <v>1</v>
      </c>
      <c r="K52" s="13">
        <v>35</v>
      </c>
      <c r="L52" s="13">
        <v>150</v>
      </c>
      <c r="M52" s="23">
        <f t="shared" si="2"/>
        <v>288</v>
      </c>
      <c r="N52" s="20" t="s">
        <v>191</v>
      </c>
    </row>
    <row r="53" spans="1:14" s="2" customFormat="1" ht="15" customHeight="1">
      <c r="A53" s="22">
        <f t="shared" si="3"/>
        <v>50</v>
      </c>
      <c r="B53" s="11" t="s">
        <v>180</v>
      </c>
      <c r="C53" s="11" t="s">
        <v>192</v>
      </c>
      <c r="D53" s="12" t="s">
        <v>193</v>
      </c>
      <c r="E53" s="11" t="s">
        <v>37</v>
      </c>
      <c r="F53" s="11" t="s">
        <v>194</v>
      </c>
      <c r="G53" s="11">
        <v>1</v>
      </c>
      <c r="H53" s="13">
        <f>VLOOKUP(F53,'[1]HAWKINS COOKER'!$D$4:$F$143,3,FALSE)</f>
        <v>70</v>
      </c>
      <c r="I53" s="13">
        <f t="shared" si="1"/>
        <v>14</v>
      </c>
      <c r="J53" s="13">
        <f t="shared" si="5"/>
        <v>1</v>
      </c>
      <c r="K53" s="13">
        <v>35</v>
      </c>
      <c r="L53" s="13">
        <v>150</v>
      </c>
      <c r="M53" s="23">
        <f t="shared" si="2"/>
        <v>270</v>
      </c>
      <c r="N53" s="20" t="s">
        <v>26</v>
      </c>
    </row>
    <row r="54" spans="1:14" s="2" customFormat="1" ht="15" customHeight="1">
      <c r="A54" s="22">
        <f t="shared" si="3"/>
        <v>51</v>
      </c>
      <c r="B54" s="11" t="s">
        <v>180</v>
      </c>
      <c r="C54" s="11" t="s">
        <v>195</v>
      </c>
      <c r="D54" s="12" t="s">
        <v>196</v>
      </c>
      <c r="E54" s="11" t="s">
        <v>37</v>
      </c>
      <c r="F54" s="11" t="s">
        <v>31</v>
      </c>
      <c r="G54" s="11">
        <v>4</v>
      </c>
      <c r="H54" s="13">
        <f>VLOOKUP(F54,'[1]HAWKINS COOKER'!$D$4:$F$143,3,FALSE)</f>
        <v>42</v>
      </c>
      <c r="I54" s="13">
        <f t="shared" si="1"/>
        <v>33.6</v>
      </c>
      <c r="J54" s="13">
        <f t="shared" si="5"/>
        <v>4</v>
      </c>
      <c r="K54" s="13">
        <v>35</v>
      </c>
      <c r="L54" s="13">
        <v>150</v>
      </c>
      <c r="M54" s="23">
        <f t="shared" si="2"/>
        <v>390.6</v>
      </c>
      <c r="N54" s="20" t="s">
        <v>10</v>
      </c>
    </row>
    <row r="55" spans="1:14" s="2" customFormat="1" ht="15" customHeight="1">
      <c r="A55" s="22">
        <f t="shared" si="3"/>
        <v>52</v>
      </c>
      <c r="B55" s="11" t="s">
        <v>180</v>
      </c>
      <c r="C55" s="11" t="s">
        <v>197</v>
      </c>
      <c r="D55" s="12" t="s">
        <v>198</v>
      </c>
      <c r="E55" s="11" t="s">
        <v>37</v>
      </c>
      <c r="F55" s="11" t="s">
        <v>52</v>
      </c>
      <c r="G55" s="11">
        <v>1</v>
      </c>
      <c r="H55" s="13">
        <f>VLOOKUP(F55,'[1]HAWKINS COOKER'!$D$4:$F$143,3,FALSE)</f>
        <v>85</v>
      </c>
      <c r="I55" s="13">
        <f t="shared" si="1"/>
        <v>17</v>
      </c>
      <c r="J55" s="13">
        <f t="shared" si="5"/>
        <v>1</v>
      </c>
      <c r="K55" s="13">
        <v>35</v>
      </c>
      <c r="L55" s="13">
        <v>150</v>
      </c>
      <c r="M55" s="23">
        <f t="shared" si="2"/>
        <v>288</v>
      </c>
      <c r="N55" s="20" t="s">
        <v>199</v>
      </c>
    </row>
    <row r="56" spans="1:14" s="2" customFormat="1" ht="15" customHeight="1">
      <c r="A56" s="22">
        <f t="shared" si="3"/>
        <v>53</v>
      </c>
      <c r="B56" s="11" t="s">
        <v>200</v>
      </c>
      <c r="C56" s="11" t="s">
        <v>201</v>
      </c>
      <c r="D56" s="12" t="s">
        <v>202</v>
      </c>
      <c r="E56" s="11" t="s">
        <v>37</v>
      </c>
      <c r="F56" s="11" t="s">
        <v>18</v>
      </c>
      <c r="G56" s="11">
        <v>1</v>
      </c>
      <c r="H56" s="13">
        <f>VLOOKUP(F56,'[1]HAWKINS COOKER'!$D$4:$F$143,3,FALSE)</f>
        <v>85</v>
      </c>
      <c r="I56" s="13">
        <f t="shared" si="1"/>
        <v>17</v>
      </c>
      <c r="J56" s="13">
        <f t="shared" si="5"/>
        <v>1</v>
      </c>
      <c r="K56" s="13">
        <v>35</v>
      </c>
      <c r="L56" s="13">
        <v>150</v>
      </c>
      <c r="M56" s="23">
        <f t="shared" si="2"/>
        <v>288</v>
      </c>
      <c r="N56" s="20" t="s">
        <v>19</v>
      </c>
    </row>
    <row r="57" spans="1:14" s="2" customFormat="1" ht="15" customHeight="1">
      <c r="A57" s="22">
        <f t="shared" si="3"/>
        <v>54</v>
      </c>
      <c r="B57" s="11" t="s">
        <v>200</v>
      </c>
      <c r="C57" s="11" t="s">
        <v>203</v>
      </c>
      <c r="D57" s="12" t="s">
        <v>204</v>
      </c>
      <c r="E57" s="11" t="s">
        <v>37</v>
      </c>
      <c r="F57" s="11" t="s">
        <v>49</v>
      </c>
      <c r="G57" s="11">
        <v>2</v>
      </c>
      <c r="H57" s="13">
        <f>VLOOKUP(F57,'[1]HAWKINS COOKER'!$D$4:$F$143,3,FALSE)</f>
        <v>170</v>
      </c>
      <c r="I57" s="13">
        <f t="shared" si="1"/>
        <v>68</v>
      </c>
      <c r="J57" s="13">
        <f t="shared" si="5"/>
        <v>2</v>
      </c>
      <c r="K57" s="13">
        <v>35</v>
      </c>
      <c r="L57" s="13">
        <v>150</v>
      </c>
      <c r="M57" s="23">
        <f t="shared" si="2"/>
        <v>595</v>
      </c>
      <c r="N57" s="20" t="s">
        <v>35</v>
      </c>
    </row>
    <row r="58" spans="1:14" s="2" customFormat="1" ht="15" customHeight="1">
      <c r="A58" s="22">
        <f t="shared" si="3"/>
        <v>55</v>
      </c>
      <c r="B58" s="11" t="s">
        <v>200</v>
      </c>
      <c r="C58" s="11" t="s">
        <v>205</v>
      </c>
      <c r="D58" s="12" t="s">
        <v>206</v>
      </c>
      <c r="E58" s="11" t="s">
        <v>37</v>
      </c>
      <c r="F58" s="11" t="s">
        <v>28</v>
      </c>
      <c r="G58" s="11">
        <v>1</v>
      </c>
      <c r="H58" s="13">
        <f>VLOOKUP(F58,'[1]HAWKINS COOKER'!$D$4:$F$143,3,FALSE)</f>
        <v>85</v>
      </c>
      <c r="I58" s="13">
        <f t="shared" si="1"/>
        <v>17</v>
      </c>
      <c r="J58" s="13">
        <f t="shared" si="5"/>
        <v>1</v>
      </c>
      <c r="K58" s="13">
        <v>35</v>
      </c>
      <c r="L58" s="13">
        <v>150</v>
      </c>
      <c r="M58" s="23">
        <f t="shared" si="2"/>
        <v>288</v>
      </c>
      <c r="N58" s="20" t="s">
        <v>48</v>
      </c>
    </row>
    <row r="59" spans="1:14" s="2" customFormat="1" ht="15" customHeight="1">
      <c r="A59" s="22">
        <f t="shared" si="3"/>
        <v>56</v>
      </c>
      <c r="B59" s="11" t="s">
        <v>200</v>
      </c>
      <c r="C59" s="11" t="s">
        <v>207</v>
      </c>
      <c r="D59" s="12" t="s">
        <v>208</v>
      </c>
      <c r="E59" s="11" t="s">
        <v>37</v>
      </c>
      <c r="F59" s="11" t="s">
        <v>117</v>
      </c>
      <c r="G59" s="11">
        <v>1</v>
      </c>
      <c r="H59" s="13">
        <f>VLOOKUP(F59,'[1]HAWKINS COOKER'!$D$4:$F$143,3,FALSE)</f>
        <v>80</v>
      </c>
      <c r="I59" s="13">
        <f t="shared" si="1"/>
        <v>16</v>
      </c>
      <c r="J59" s="13">
        <f t="shared" si="5"/>
        <v>1</v>
      </c>
      <c r="K59" s="13">
        <v>35</v>
      </c>
      <c r="L59" s="13">
        <v>150</v>
      </c>
      <c r="M59" s="23">
        <f t="shared" si="2"/>
        <v>282</v>
      </c>
      <c r="N59" s="20" t="s">
        <v>48</v>
      </c>
    </row>
    <row r="60" spans="1:14" s="2" customFormat="1" ht="15" customHeight="1">
      <c r="A60" s="22">
        <f t="shared" si="3"/>
        <v>57</v>
      </c>
      <c r="B60" s="11" t="s">
        <v>200</v>
      </c>
      <c r="C60" s="11" t="s">
        <v>209</v>
      </c>
      <c r="D60" s="12" t="s">
        <v>210</v>
      </c>
      <c r="E60" s="11" t="s">
        <v>37</v>
      </c>
      <c r="F60" s="11" t="s">
        <v>211</v>
      </c>
      <c r="G60" s="11">
        <v>5</v>
      </c>
      <c r="H60" s="13">
        <f>VLOOKUP(F60,'[1]HAWKINS COOKER'!$D$4:$F$143,3,FALSE)</f>
        <v>43</v>
      </c>
      <c r="I60" s="13">
        <f t="shared" si="1"/>
        <v>43</v>
      </c>
      <c r="J60" s="13">
        <f t="shared" si="5"/>
        <v>5</v>
      </c>
      <c r="K60" s="13">
        <v>35</v>
      </c>
      <c r="L60" s="13">
        <v>150</v>
      </c>
      <c r="M60" s="23">
        <f t="shared" si="2"/>
        <v>448</v>
      </c>
      <c r="N60" s="20" t="s">
        <v>50</v>
      </c>
    </row>
    <row r="61" spans="1:14" s="2" customFormat="1" ht="15" customHeight="1">
      <c r="A61" s="22">
        <f t="shared" si="3"/>
        <v>58</v>
      </c>
      <c r="B61" s="11" t="s">
        <v>200</v>
      </c>
      <c r="C61" s="11" t="s">
        <v>212</v>
      </c>
      <c r="D61" s="12" t="s">
        <v>213</v>
      </c>
      <c r="E61" s="11" t="s">
        <v>37</v>
      </c>
      <c r="F61" s="11" t="s">
        <v>214</v>
      </c>
      <c r="G61" s="11">
        <v>2</v>
      </c>
      <c r="H61" s="13">
        <f>VLOOKUP(F61,'[1]HAWKINS COOKER'!$D$4:$F$143,3,FALSE)</f>
        <v>55</v>
      </c>
      <c r="I61" s="13">
        <f t="shared" si="1"/>
        <v>22</v>
      </c>
      <c r="J61" s="13">
        <f t="shared" si="5"/>
        <v>2</v>
      </c>
      <c r="K61" s="13">
        <v>35</v>
      </c>
      <c r="L61" s="13">
        <v>150</v>
      </c>
      <c r="M61" s="23">
        <f t="shared" si="2"/>
        <v>319</v>
      </c>
      <c r="N61" s="20" t="s">
        <v>215</v>
      </c>
    </row>
    <row r="62" spans="1:14" s="2" customFormat="1" ht="15" customHeight="1">
      <c r="A62" s="22">
        <f t="shared" si="3"/>
        <v>59</v>
      </c>
      <c r="B62" s="11" t="s">
        <v>200</v>
      </c>
      <c r="C62" s="11" t="s">
        <v>216</v>
      </c>
      <c r="D62" s="12" t="s">
        <v>217</v>
      </c>
      <c r="E62" s="11" t="s">
        <v>37</v>
      </c>
      <c r="F62" s="11" t="s">
        <v>6</v>
      </c>
      <c r="G62" s="11">
        <v>1</v>
      </c>
      <c r="H62" s="13">
        <f>VLOOKUP(F62,'[1]HAWKINS COOKER'!$D$4:$F$143,3,FALSE)</f>
        <v>45</v>
      </c>
      <c r="I62" s="13">
        <f t="shared" si="1"/>
        <v>9</v>
      </c>
      <c r="J62" s="13">
        <f t="shared" si="5"/>
        <v>1</v>
      </c>
      <c r="K62" s="13">
        <v>35</v>
      </c>
      <c r="L62" s="13">
        <v>150</v>
      </c>
      <c r="M62" s="23">
        <f t="shared" si="2"/>
        <v>240</v>
      </c>
      <c r="N62" s="20" t="s">
        <v>69</v>
      </c>
    </row>
    <row r="63" spans="1:14" s="2" customFormat="1" ht="15" customHeight="1">
      <c r="A63" s="22">
        <f t="shared" si="3"/>
        <v>60</v>
      </c>
      <c r="B63" s="11" t="s">
        <v>218</v>
      </c>
      <c r="C63" s="11" t="s">
        <v>219</v>
      </c>
      <c r="D63" s="12" t="s">
        <v>220</v>
      </c>
      <c r="E63" s="11" t="s">
        <v>37</v>
      </c>
      <c r="F63" s="11" t="s">
        <v>104</v>
      </c>
      <c r="G63" s="11">
        <v>4</v>
      </c>
      <c r="H63" s="13">
        <f>VLOOKUP(F63,'[1]HAWKINS COOKER'!$D$4:$F$143,3,FALSE)</f>
        <v>90</v>
      </c>
      <c r="I63" s="13">
        <f t="shared" si="1"/>
        <v>72</v>
      </c>
      <c r="J63" s="13">
        <f t="shared" si="5"/>
        <v>4</v>
      </c>
      <c r="K63" s="13">
        <v>35</v>
      </c>
      <c r="L63" s="13">
        <v>150</v>
      </c>
      <c r="M63" s="23">
        <f t="shared" si="2"/>
        <v>621</v>
      </c>
      <c r="N63" s="20" t="s">
        <v>221</v>
      </c>
    </row>
    <row r="64" spans="1:14" s="2" customFormat="1" ht="15" customHeight="1">
      <c r="A64" s="22">
        <f t="shared" si="3"/>
        <v>61</v>
      </c>
      <c r="B64" s="11" t="s">
        <v>222</v>
      </c>
      <c r="C64" s="11" t="s">
        <v>223</v>
      </c>
      <c r="D64" s="12" t="s">
        <v>224</v>
      </c>
      <c r="E64" s="11" t="s">
        <v>37</v>
      </c>
      <c r="F64" s="11" t="s">
        <v>225</v>
      </c>
      <c r="G64" s="11">
        <v>2</v>
      </c>
      <c r="H64" s="13">
        <f>VLOOKUP(F64,'[1]HAWKINS COOKER'!$D$4:$F$143,3,FALSE)</f>
        <v>90</v>
      </c>
      <c r="I64" s="13">
        <f t="shared" si="1"/>
        <v>36</v>
      </c>
      <c r="J64" s="13">
        <f t="shared" si="5"/>
        <v>2</v>
      </c>
      <c r="K64" s="13">
        <v>35</v>
      </c>
      <c r="L64" s="13">
        <v>150</v>
      </c>
      <c r="M64" s="23">
        <f t="shared" si="2"/>
        <v>403</v>
      </c>
      <c r="N64" s="20" t="s">
        <v>29</v>
      </c>
    </row>
    <row r="65" spans="1:14" s="2" customFormat="1" ht="15" customHeight="1">
      <c r="A65" s="22">
        <f t="shared" si="3"/>
        <v>62</v>
      </c>
      <c r="B65" s="11" t="s">
        <v>222</v>
      </c>
      <c r="C65" s="11" t="s">
        <v>226</v>
      </c>
      <c r="D65" s="12" t="s">
        <v>227</v>
      </c>
      <c r="E65" s="11" t="s">
        <v>37</v>
      </c>
      <c r="F65" s="11" t="s">
        <v>225</v>
      </c>
      <c r="G65" s="11">
        <v>1</v>
      </c>
      <c r="H65" s="13">
        <f>VLOOKUP(F65,'[1]HAWKINS COOKER'!$D$4:$F$143,3,FALSE)</f>
        <v>90</v>
      </c>
      <c r="I65" s="13">
        <f t="shared" si="1"/>
        <v>18</v>
      </c>
      <c r="J65" s="13">
        <f t="shared" si="5"/>
        <v>1</v>
      </c>
      <c r="K65" s="13">
        <v>35</v>
      </c>
      <c r="L65" s="13">
        <v>150</v>
      </c>
      <c r="M65" s="23">
        <f t="shared" si="2"/>
        <v>294</v>
      </c>
      <c r="N65" s="20" t="s">
        <v>26</v>
      </c>
    </row>
    <row r="66" spans="1:14" s="2" customFormat="1" ht="15" customHeight="1">
      <c r="A66" s="22">
        <f t="shared" si="3"/>
        <v>63</v>
      </c>
      <c r="B66" s="11" t="s">
        <v>222</v>
      </c>
      <c r="C66" s="11" t="s">
        <v>228</v>
      </c>
      <c r="D66" s="12" t="s">
        <v>229</v>
      </c>
      <c r="E66" s="11" t="s">
        <v>37</v>
      </c>
      <c r="F66" s="11" t="s">
        <v>104</v>
      </c>
      <c r="G66" s="11">
        <v>1</v>
      </c>
      <c r="H66" s="13">
        <f>VLOOKUP(F66,'[1]HAWKINS COOKER'!$D$4:$F$143,3,FALSE)</f>
        <v>90</v>
      </c>
      <c r="I66" s="13">
        <f t="shared" si="1"/>
        <v>18</v>
      </c>
      <c r="J66" s="13">
        <f t="shared" si="5"/>
        <v>1</v>
      </c>
      <c r="K66" s="13">
        <v>35</v>
      </c>
      <c r="L66" s="13">
        <v>150</v>
      </c>
      <c r="M66" s="23">
        <f t="shared" si="2"/>
        <v>294</v>
      </c>
      <c r="N66" s="20" t="s">
        <v>26</v>
      </c>
    </row>
    <row r="67" spans="1:14" s="2" customFormat="1" ht="15" customHeight="1">
      <c r="A67" s="22">
        <f t="shared" si="3"/>
        <v>64</v>
      </c>
      <c r="B67" s="11" t="s">
        <v>222</v>
      </c>
      <c r="C67" s="11" t="s">
        <v>230</v>
      </c>
      <c r="D67" s="12" t="s">
        <v>231</v>
      </c>
      <c r="E67" s="11" t="s">
        <v>37</v>
      </c>
      <c r="F67" s="11" t="s">
        <v>4</v>
      </c>
      <c r="G67" s="11">
        <v>1</v>
      </c>
      <c r="H67" s="13">
        <f>VLOOKUP(F67,'[1]HAWKINS COOKER'!$D$4:$F$143,3,FALSE)</f>
        <v>43</v>
      </c>
      <c r="I67" s="13">
        <f t="shared" si="1"/>
        <v>8.6</v>
      </c>
      <c r="J67" s="13">
        <f t="shared" si="5"/>
        <v>1</v>
      </c>
      <c r="K67" s="13">
        <v>35</v>
      </c>
      <c r="L67" s="13">
        <v>150</v>
      </c>
      <c r="M67" s="23">
        <f t="shared" si="2"/>
        <v>237.6</v>
      </c>
      <c r="N67" s="20" t="s">
        <v>42</v>
      </c>
    </row>
    <row r="68" spans="1:14" s="2" customFormat="1" ht="15" customHeight="1">
      <c r="A68" s="22">
        <f t="shared" si="3"/>
        <v>65</v>
      </c>
      <c r="B68" s="11" t="s">
        <v>222</v>
      </c>
      <c r="C68" s="11" t="s">
        <v>232</v>
      </c>
      <c r="D68" s="12" t="s">
        <v>233</v>
      </c>
      <c r="E68" s="11" t="s">
        <v>37</v>
      </c>
      <c r="F68" s="11" t="s">
        <v>40</v>
      </c>
      <c r="G68" s="11">
        <v>7</v>
      </c>
      <c r="H68" s="13">
        <f>VLOOKUP(F68,'[1]HAWKINS COOKER'!$D$4:$F$143,3,FALSE)</f>
        <v>86</v>
      </c>
      <c r="I68" s="13">
        <f t="shared" si="1"/>
        <v>120.4</v>
      </c>
      <c r="J68" s="13">
        <f t="shared" si="5"/>
        <v>7</v>
      </c>
      <c r="K68" s="13">
        <v>35</v>
      </c>
      <c r="L68" s="13">
        <v>150</v>
      </c>
      <c r="M68" s="23">
        <f t="shared" si="2"/>
        <v>914.4</v>
      </c>
      <c r="N68" s="20" t="s">
        <v>234</v>
      </c>
    </row>
    <row r="69" spans="1:14" s="2" customFormat="1" ht="15" customHeight="1">
      <c r="A69" s="22">
        <f t="shared" si="3"/>
        <v>66</v>
      </c>
      <c r="B69" s="11" t="s">
        <v>222</v>
      </c>
      <c r="C69" s="11" t="s">
        <v>235</v>
      </c>
      <c r="D69" s="12" t="s">
        <v>236</v>
      </c>
      <c r="E69" s="11" t="s">
        <v>37</v>
      </c>
      <c r="F69" s="11" t="s">
        <v>176</v>
      </c>
      <c r="G69" s="11">
        <v>1</v>
      </c>
      <c r="H69" s="13">
        <f>VLOOKUP(F69,'[1]HAWKINS COOKER'!$D$4:$F$143,3,FALSE)</f>
        <v>80</v>
      </c>
      <c r="I69" s="13">
        <f t="shared" ref="I69:I86" si="6">G69*H69*20%</f>
        <v>16</v>
      </c>
      <c r="J69" s="13">
        <f t="shared" ref="J69:J86" si="7">G69*1</f>
        <v>1</v>
      </c>
      <c r="K69" s="13">
        <v>35</v>
      </c>
      <c r="L69" s="13">
        <v>150</v>
      </c>
      <c r="M69" s="23">
        <f t="shared" ref="M69:M86" si="8">G69*H69+I69+J69+K69+L69</f>
        <v>282</v>
      </c>
      <c r="N69" s="20" t="s">
        <v>19</v>
      </c>
    </row>
    <row r="70" spans="1:14" s="2" customFormat="1" ht="15" customHeight="1">
      <c r="A70" s="22">
        <f t="shared" ref="A70:A86" si="9">A69+1</f>
        <v>67</v>
      </c>
      <c r="B70" s="11" t="s">
        <v>237</v>
      </c>
      <c r="C70" s="11" t="s">
        <v>238</v>
      </c>
      <c r="D70" s="12" t="s">
        <v>239</v>
      </c>
      <c r="E70" s="11" t="s">
        <v>37</v>
      </c>
      <c r="F70" s="11" t="s">
        <v>240</v>
      </c>
      <c r="G70" s="11">
        <v>2</v>
      </c>
      <c r="H70" s="13">
        <f>VLOOKUP(F70,'[1]HAWKINS COOKER'!$D$4:$F$143,3,FALSE)</f>
        <v>70</v>
      </c>
      <c r="I70" s="13">
        <f t="shared" si="6"/>
        <v>28</v>
      </c>
      <c r="J70" s="13">
        <f t="shared" si="7"/>
        <v>2</v>
      </c>
      <c r="K70" s="13">
        <v>35</v>
      </c>
      <c r="L70" s="13">
        <v>150</v>
      </c>
      <c r="M70" s="23">
        <f t="shared" si="8"/>
        <v>355</v>
      </c>
      <c r="N70" s="20" t="s">
        <v>53</v>
      </c>
    </row>
    <row r="71" spans="1:14" s="2" customFormat="1" ht="15" customHeight="1">
      <c r="A71" s="22">
        <f t="shared" si="9"/>
        <v>68</v>
      </c>
      <c r="B71" s="11" t="s">
        <v>237</v>
      </c>
      <c r="C71" s="11" t="s">
        <v>241</v>
      </c>
      <c r="D71" s="12" t="s">
        <v>242</v>
      </c>
      <c r="E71" s="11" t="s">
        <v>37</v>
      </c>
      <c r="F71" s="11" t="s">
        <v>17</v>
      </c>
      <c r="G71" s="11">
        <v>9</v>
      </c>
      <c r="H71" s="13">
        <f>VLOOKUP(F71,'[1]HAWKINS COOKER'!$D$4:$F$143,3,FALSE)</f>
        <v>85</v>
      </c>
      <c r="I71" s="13">
        <f t="shared" si="6"/>
        <v>153</v>
      </c>
      <c r="J71" s="13">
        <f t="shared" si="7"/>
        <v>9</v>
      </c>
      <c r="K71" s="13">
        <v>35</v>
      </c>
      <c r="L71" s="13">
        <v>150</v>
      </c>
      <c r="M71" s="23">
        <f t="shared" si="8"/>
        <v>1112</v>
      </c>
      <c r="N71" s="20" t="s">
        <v>158</v>
      </c>
    </row>
    <row r="72" spans="1:14" s="2" customFormat="1" ht="15" customHeight="1">
      <c r="A72" s="22">
        <f t="shared" si="9"/>
        <v>69</v>
      </c>
      <c r="B72" s="11" t="s">
        <v>237</v>
      </c>
      <c r="C72" s="11" t="s">
        <v>243</v>
      </c>
      <c r="D72" s="12" t="s">
        <v>244</v>
      </c>
      <c r="E72" s="11" t="s">
        <v>37</v>
      </c>
      <c r="F72" s="11" t="s">
        <v>5</v>
      </c>
      <c r="G72" s="11">
        <v>15</v>
      </c>
      <c r="H72" s="13">
        <f>VLOOKUP(F72,'[1]HAWKINS COOKER'!$D$4:$F$143,3,FALSE)</f>
        <v>42</v>
      </c>
      <c r="I72" s="13">
        <f t="shared" si="6"/>
        <v>126</v>
      </c>
      <c r="J72" s="13">
        <f t="shared" si="7"/>
        <v>15</v>
      </c>
      <c r="K72" s="13">
        <v>35</v>
      </c>
      <c r="L72" s="13">
        <v>150</v>
      </c>
      <c r="M72" s="23">
        <f t="shared" si="8"/>
        <v>956</v>
      </c>
      <c r="N72" s="20" t="s">
        <v>41</v>
      </c>
    </row>
    <row r="73" spans="1:14" s="2" customFormat="1" ht="15" customHeight="1">
      <c r="A73" s="22">
        <f t="shared" si="9"/>
        <v>70</v>
      </c>
      <c r="B73" s="11" t="s">
        <v>237</v>
      </c>
      <c r="C73" s="11" t="s">
        <v>245</v>
      </c>
      <c r="D73" s="12" t="s">
        <v>246</v>
      </c>
      <c r="E73" s="11" t="s">
        <v>37</v>
      </c>
      <c r="F73" s="11" t="s">
        <v>31</v>
      </c>
      <c r="G73" s="11">
        <v>1</v>
      </c>
      <c r="H73" s="13">
        <f>VLOOKUP(F73,'[1]HAWKINS COOKER'!$D$4:$F$143,3,FALSE)</f>
        <v>42</v>
      </c>
      <c r="I73" s="13">
        <f t="shared" si="6"/>
        <v>8.4</v>
      </c>
      <c r="J73" s="13">
        <f t="shared" si="7"/>
        <v>1</v>
      </c>
      <c r="K73" s="13">
        <v>35</v>
      </c>
      <c r="L73" s="13">
        <v>150</v>
      </c>
      <c r="M73" s="23">
        <f t="shared" si="8"/>
        <v>236.4</v>
      </c>
      <c r="N73" s="20" t="s">
        <v>80</v>
      </c>
    </row>
    <row r="74" spans="1:14" s="2" customFormat="1" ht="15" customHeight="1">
      <c r="A74" s="22">
        <f t="shared" si="9"/>
        <v>71</v>
      </c>
      <c r="B74" s="11" t="s">
        <v>247</v>
      </c>
      <c r="C74" s="11" t="s">
        <v>248</v>
      </c>
      <c r="D74" s="12" t="s">
        <v>249</v>
      </c>
      <c r="E74" s="11" t="s">
        <v>37</v>
      </c>
      <c r="F74" s="11" t="s">
        <v>49</v>
      </c>
      <c r="G74" s="11">
        <v>2</v>
      </c>
      <c r="H74" s="13">
        <f>VLOOKUP(F74,'[1]HAWKINS COOKER'!$D$4:$F$143,3,FALSE)</f>
        <v>170</v>
      </c>
      <c r="I74" s="13">
        <f t="shared" si="6"/>
        <v>68</v>
      </c>
      <c r="J74" s="13">
        <f t="shared" si="7"/>
        <v>2</v>
      </c>
      <c r="K74" s="13">
        <v>35</v>
      </c>
      <c r="L74" s="13">
        <v>150</v>
      </c>
      <c r="M74" s="23">
        <f t="shared" si="8"/>
        <v>595</v>
      </c>
      <c r="N74" s="20" t="s">
        <v>29</v>
      </c>
    </row>
    <row r="75" spans="1:14" s="2" customFormat="1" ht="15" customHeight="1">
      <c r="A75" s="22">
        <f t="shared" si="9"/>
        <v>72</v>
      </c>
      <c r="B75" s="11" t="s">
        <v>250</v>
      </c>
      <c r="C75" s="11" t="s">
        <v>251</v>
      </c>
      <c r="D75" s="12" t="s">
        <v>252</v>
      </c>
      <c r="E75" s="11" t="s">
        <v>37</v>
      </c>
      <c r="F75" s="11" t="s">
        <v>104</v>
      </c>
      <c r="G75" s="11">
        <v>4</v>
      </c>
      <c r="H75" s="13">
        <f>VLOOKUP(F75,'[1]HAWKINS COOKER'!$D$4:$F$143,3,FALSE)</f>
        <v>90</v>
      </c>
      <c r="I75" s="13">
        <f t="shared" si="6"/>
        <v>72</v>
      </c>
      <c r="J75" s="13">
        <f t="shared" si="7"/>
        <v>4</v>
      </c>
      <c r="K75" s="13">
        <v>35</v>
      </c>
      <c r="L75" s="13">
        <v>150</v>
      </c>
      <c r="M75" s="23">
        <f t="shared" si="8"/>
        <v>621</v>
      </c>
      <c r="N75" s="20" t="s">
        <v>253</v>
      </c>
    </row>
    <row r="76" spans="1:14" s="2" customFormat="1" ht="15" customHeight="1">
      <c r="A76" s="22">
        <f t="shared" si="9"/>
        <v>73</v>
      </c>
      <c r="B76" s="11" t="s">
        <v>250</v>
      </c>
      <c r="C76" s="11" t="s">
        <v>254</v>
      </c>
      <c r="D76" s="12" t="s">
        <v>255</v>
      </c>
      <c r="E76" s="11" t="s">
        <v>37</v>
      </c>
      <c r="F76" s="11" t="s">
        <v>4</v>
      </c>
      <c r="G76" s="11">
        <v>3</v>
      </c>
      <c r="H76" s="13">
        <f>VLOOKUP(F76,'[1]HAWKINS COOKER'!$D$4:$F$143,3,FALSE)</f>
        <v>43</v>
      </c>
      <c r="I76" s="13">
        <f t="shared" si="6"/>
        <v>25.8</v>
      </c>
      <c r="J76" s="13">
        <f t="shared" si="7"/>
        <v>3</v>
      </c>
      <c r="K76" s="13">
        <v>35</v>
      </c>
      <c r="L76" s="13">
        <v>150</v>
      </c>
      <c r="M76" s="23">
        <f t="shared" si="8"/>
        <v>342.8</v>
      </c>
      <c r="N76" s="20" t="s">
        <v>32</v>
      </c>
    </row>
    <row r="77" spans="1:14" s="2" customFormat="1" ht="15" customHeight="1">
      <c r="A77" s="22">
        <f t="shared" si="9"/>
        <v>74</v>
      </c>
      <c r="B77" s="11" t="s">
        <v>250</v>
      </c>
      <c r="C77" s="11" t="s">
        <v>256</v>
      </c>
      <c r="D77" s="12" t="s">
        <v>257</v>
      </c>
      <c r="E77" s="11" t="s">
        <v>37</v>
      </c>
      <c r="F77" s="11" t="s">
        <v>258</v>
      </c>
      <c r="G77" s="11">
        <v>2</v>
      </c>
      <c r="H77" s="13">
        <f>VLOOKUP(F77,'[1]HAWKINS COOKER'!$D$4:$F$143,3,FALSE)</f>
        <v>80</v>
      </c>
      <c r="I77" s="13">
        <f t="shared" si="6"/>
        <v>32</v>
      </c>
      <c r="J77" s="13">
        <f t="shared" si="7"/>
        <v>2</v>
      </c>
      <c r="K77" s="13">
        <v>35</v>
      </c>
      <c r="L77" s="13">
        <v>150</v>
      </c>
      <c r="M77" s="23">
        <f t="shared" si="8"/>
        <v>379</v>
      </c>
      <c r="N77" s="20" t="s">
        <v>39</v>
      </c>
    </row>
    <row r="78" spans="1:14" s="2" customFormat="1" ht="15" customHeight="1">
      <c r="A78" s="22">
        <f t="shared" si="9"/>
        <v>75</v>
      </c>
      <c r="B78" s="11" t="s">
        <v>250</v>
      </c>
      <c r="C78" s="11" t="s">
        <v>259</v>
      </c>
      <c r="D78" s="12" t="s">
        <v>260</v>
      </c>
      <c r="E78" s="11" t="s">
        <v>37</v>
      </c>
      <c r="F78" s="11" t="s">
        <v>95</v>
      </c>
      <c r="G78" s="11">
        <v>2</v>
      </c>
      <c r="H78" s="13">
        <f>VLOOKUP(F78,'[1]HAWKINS COOKER'!$D$4:$F$143,3,FALSE)</f>
        <v>55</v>
      </c>
      <c r="I78" s="13">
        <f t="shared" si="6"/>
        <v>22</v>
      </c>
      <c r="J78" s="13">
        <f t="shared" si="7"/>
        <v>2</v>
      </c>
      <c r="K78" s="13">
        <v>35</v>
      </c>
      <c r="L78" s="13">
        <v>150</v>
      </c>
      <c r="M78" s="23">
        <f t="shared" si="8"/>
        <v>319</v>
      </c>
      <c r="N78" s="20" t="s">
        <v>47</v>
      </c>
    </row>
    <row r="79" spans="1:14" s="2" customFormat="1" ht="15" customHeight="1">
      <c r="A79" s="22">
        <f t="shared" si="9"/>
        <v>76</v>
      </c>
      <c r="B79" s="11" t="s">
        <v>250</v>
      </c>
      <c r="C79" s="11" t="s">
        <v>261</v>
      </c>
      <c r="D79" s="12" t="s">
        <v>262</v>
      </c>
      <c r="E79" s="11" t="s">
        <v>37</v>
      </c>
      <c r="F79" s="11" t="s">
        <v>25</v>
      </c>
      <c r="G79" s="11">
        <v>8</v>
      </c>
      <c r="H79" s="13">
        <f>VLOOKUP(F79,'[1]HAWKINS COOKER'!$D$4:$F$143,3,FALSE)</f>
        <v>53</v>
      </c>
      <c r="I79" s="13">
        <f t="shared" si="6"/>
        <v>84.800000000000011</v>
      </c>
      <c r="J79" s="13">
        <f t="shared" si="7"/>
        <v>8</v>
      </c>
      <c r="K79" s="13">
        <v>35</v>
      </c>
      <c r="L79" s="13">
        <v>150</v>
      </c>
      <c r="M79" s="23">
        <f t="shared" si="8"/>
        <v>701.8</v>
      </c>
      <c r="N79" s="20" t="s">
        <v>234</v>
      </c>
    </row>
    <row r="80" spans="1:14" s="2" customFormat="1" ht="15" customHeight="1">
      <c r="A80" s="22">
        <f t="shared" si="9"/>
        <v>77</v>
      </c>
      <c r="B80" s="11" t="s">
        <v>263</v>
      </c>
      <c r="C80" s="11" t="s">
        <v>264</v>
      </c>
      <c r="D80" s="12" t="s">
        <v>265</v>
      </c>
      <c r="E80" s="11" t="s">
        <v>37</v>
      </c>
      <c r="F80" s="11" t="s">
        <v>5</v>
      </c>
      <c r="G80" s="11">
        <v>2</v>
      </c>
      <c r="H80" s="13">
        <f>VLOOKUP(F80,'[1]HAWKINS COOKER'!$D$4:$F$143,3,FALSE)</f>
        <v>42</v>
      </c>
      <c r="I80" s="13">
        <f t="shared" si="6"/>
        <v>16.8</v>
      </c>
      <c r="J80" s="13">
        <f t="shared" si="7"/>
        <v>2</v>
      </c>
      <c r="K80" s="13">
        <v>35</v>
      </c>
      <c r="L80" s="13">
        <v>150</v>
      </c>
      <c r="M80" s="23">
        <f t="shared" si="8"/>
        <v>287.8</v>
      </c>
      <c r="N80" s="20" t="s">
        <v>72</v>
      </c>
    </row>
    <row r="81" spans="1:14" s="2" customFormat="1" ht="15" customHeight="1">
      <c r="A81" s="22">
        <f t="shared" si="9"/>
        <v>78</v>
      </c>
      <c r="B81" s="11" t="s">
        <v>263</v>
      </c>
      <c r="C81" s="11" t="s">
        <v>266</v>
      </c>
      <c r="D81" s="12" t="s">
        <v>267</v>
      </c>
      <c r="E81" s="11" t="s">
        <v>37</v>
      </c>
      <c r="F81" s="11" t="s">
        <v>4</v>
      </c>
      <c r="G81" s="11">
        <v>1</v>
      </c>
      <c r="H81" s="13">
        <f>VLOOKUP(F81,'[1]HAWKINS COOKER'!$D$4:$F$143,3,FALSE)</f>
        <v>43</v>
      </c>
      <c r="I81" s="13">
        <f t="shared" si="6"/>
        <v>8.6</v>
      </c>
      <c r="J81" s="13">
        <f t="shared" si="7"/>
        <v>1</v>
      </c>
      <c r="K81" s="13">
        <v>35</v>
      </c>
      <c r="L81" s="13">
        <v>150</v>
      </c>
      <c r="M81" s="23">
        <f t="shared" si="8"/>
        <v>237.6</v>
      </c>
      <c r="N81" s="20" t="s">
        <v>20</v>
      </c>
    </row>
    <row r="82" spans="1:14" s="2" customFormat="1" ht="15" customHeight="1">
      <c r="A82" s="22">
        <f t="shared" si="9"/>
        <v>79</v>
      </c>
      <c r="B82" s="11" t="s">
        <v>268</v>
      </c>
      <c r="C82" s="11" t="s">
        <v>269</v>
      </c>
      <c r="D82" s="12" t="s">
        <v>270</v>
      </c>
      <c r="E82" s="11" t="s">
        <v>37</v>
      </c>
      <c r="F82" s="11" t="s">
        <v>25</v>
      </c>
      <c r="G82" s="11">
        <v>2</v>
      </c>
      <c r="H82" s="13">
        <f>VLOOKUP(F82,'[1]HAWKINS COOKER'!$D$4:$F$143,3,FALSE)</f>
        <v>53</v>
      </c>
      <c r="I82" s="13">
        <f t="shared" si="6"/>
        <v>21.200000000000003</v>
      </c>
      <c r="J82" s="13">
        <f t="shared" si="7"/>
        <v>2</v>
      </c>
      <c r="K82" s="13">
        <v>35</v>
      </c>
      <c r="L82" s="13">
        <v>150</v>
      </c>
      <c r="M82" s="23">
        <f t="shared" si="8"/>
        <v>314.2</v>
      </c>
      <c r="N82" s="20" t="s">
        <v>53</v>
      </c>
    </row>
    <row r="83" spans="1:14" s="2" customFormat="1" ht="15" customHeight="1">
      <c r="A83" s="22">
        <f t="shared" si="9"/>
        <v>80</v>
      </c>
      <c r="B83" s="11" t="s">
        <v>268</v>
      </c>
      <c r="C83" s="11" t="s">
        <v>271</v>
      </c>
      <c r="D83" s="12" t="s">
        <v>272</v>
      </c>
      <c r="E83" s="11" t="s">
        <v>37</v>
      </c>
      <c r="F83" s="11" t="s">
        <v>117</v>
      </c>
      <c r="G83" s="11">
        <v>1</v>
      </c>
      <c r="H83" s="13">
        <f>VLOOKUP(F83,'[1]HAWKINS COOKER'!$D$4:$F$143,3,FALSE)</f>
        <v>80</v>
      </c>
      <c r="I83" s="13">
        <f t="shared" si="6"/>
        <v>16</v>
      </c>
      <c r="J83" s="13">
        <f t="shared" si="7"/>
        <v>1</v>
      </c>
      <c r="K83" s="13">
        <v>35</v>
      </c>
      <c r="L83" s="13">
        <v>150</v>
      </c>
      <c r="M83" s="23">
        <f t="shared" si="8"/>
        <v>282</v>
      </c>
      <c r="N83" s="20" t="s">
        <v>48</v>
      </c>
    </row>
    <row r="84" spans="1:14" s="2" customFormat="1" ht="15" customHeight="1">
      <c r="A84" s="22">
        <f t="shared" si="9"/>
        <v>81</v>
      </c>
      <c r="B84" s="11" t="s">
        <v>268</v>
      </c>
      <c r="C84" s="11" t="s">
        <v>273</v>
      </c>
      <c r="D84" s="12" t="s">
        <v>274</v>
      </c>
      <c r="E84" s="11" t="s">
        <v>37</v>
      </c>
      <c r="F84" s="11" t="s">
        <v>275</v>
      </c>
      <c r="G84" s="11">
        <v>2</v>
      </c>
      <c r="H84" s="13">
        <f>VLOOKUP(F84,'[1]HAWKINS COOKER'!$D$4:$F$143,3,FALSE)</f>
        <v>85</v>
      </c>
      <c r="I84" s="13">
        <f t="shared" si="6"/>
        <v>34</v>
      </c>
      <c r="J84" s="13">
        <f t="shared" si="7"/>
        <v>2</v>
      </c>
      <c r="K84" s="13">
        <v>35</v>
      </c>
      <c r="L84" s="13">
        <v>150</v>
      </c>
      <c r="M84" s="23">
        <f t="shared" si="8"/>
        <v>391</v>
      </c>
      <c r="N84" s="20" t="s">
        <v>47</v>
      </c>
    </row>
    <row r="85" spans="1:14" s="2" customFormat="1" ht="15" customHeight="1">
      <c r="A85" s="22">
        <f t="shared" si="9"/>
        <v>82</v>
      </c>
      <c r="B85" s="11" t="s">
        <v>268</v>
      </c>
      <c r="C85" s="11" t="s">
        <v>276</v>
      </c>
      <c r="D85" s="12" t="s">
        <v>277</v>
      </c>
      <c r="E85" s="11" t="s">
        <v>37</v>
      </c>
      <c r="F85" s="11" t="s">
        <v>4</v>
      </c>
      <c r="G85" s="11">
        <v>1</v>
      </c>
      <c r="H85" s="13">
        <f>VLOOKUP(F85,'[1]HAWKINS COOKER'!$D$4:$F$143,3,FALSE)</f>
        <v>43</v>
      </c>
      <c r="I85" s="13">
        <f t="shared" si="6"/>
        <v>8.6</v>
      </c>
      <c r="J85" s="13">
        <f t="shared" si="7"/>
        <v>1</v>
      </c>
      <c r="K85" s="13">
        <v>35</v>
      </c>
      <c r="L85" s="13">
        <v>150</v>
      </c>
      <c r="M85" s="23">
        <f t="shared" si="8"/>
        <v>237.6</v>
      </c>
      <c r="N85" s="20" t="s">
        <v>278</v>
      </c>
    </row>
    <row r="86" spans="1:14" s="2" customFormat="1" ht="15" customHeight="1" thickBot="1">
      <c r="A86" s="25">
        <f t="shared" si="9"/>
        <v>83</v>
      </c>
      <c r="B86" s="26" t="s">
        <v>268</v>
      </c>
      <c r="C86" s="26" t="s">
        <v>279</v>
      </c>
      <c r="D86" s="27" t="s">
        <v>280</v>
      </c>
      <c r="E86" s="26" t="s">
        <v>37</v>
      </c>
      <c r="F86" s="26" t="s">
        <v>28</v>
      </c>
      <c r="G86" s="26">
        <v>1</v>
      </c>
      <c r="H86" s="28">
        <f>VLOOKUP(F86,'[1]HAWKINS COOKER'!$D$4:$F$143,3,FALSE)</f>
        <v>85</v>
      </c>
      <c r="I86" s="28">
        <f t="shared" si="6"/>
        <v>17</v>
      </c>
      <c r="J86" s="28">
        <f t="shared" si="7"/>
        <v>1</v>
      </c>
      <c r="K86" s="28">
        <v>35</v>
      </c>
      <c r="L86" s="28">
        <v>150</v>
      </c>
      <c r="M86" s="29">
        <f t="shared" si="8"/>
        <v>288</v>
      </c>
      <c r="N86" s="20" t="s">
        <v>48</v>
      </c>
    </row>
    <row r="87" spans="1:14" s="2" customFormat="1" ht="15" customHeight="1" thickBot="1">
      <c r="A87" s="45" t="s">
        <v>281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7"/>
      <c r="M87" s="24">
        <f>ROUND(SUM(M4:M86),0)</f>
        <v>83885</v>
      </c>
      <c r="N87" s="15"/>
    </row>
    <row r="88" spans="1:14" s="2" customFormat="1" ht="15" customHeight="1" thickBot="1">
      <c r="A88" s="16"/>
      <c r="B88" s="17"/>
      <c r="C88" s="17"/>
      <c r="D88" s="18"/>
      <c r="E88" s="17"/>
      <c r="F88" s="17"/>
      <c r="G88" s="21">
        <f>SUM(G4:G86)</f>
        <v>567</v>
      </c>
      <c r="H88" s="19"/>
      <c r="I88" s="19"/>
      <c r="J88" s="19"/>
      <c r="K88" s="19"/>
      <c r="L88" s="19"/>
      <c r="M88" s="19"/>
      <c r="N88" s="17"/>
    </row>
    <row r="89" spans="1:14" s="2" customFormat="1" ht="31.5" customHeight="1" thickBot="1">
      <c r="A89" s="30" t="s">
        <v>283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2"/>
      <c r="N89" s="5"/>
    </row>
    <row r="90" spans="1:14" s="2" customFormat="1" ht="30.75" customHeight="1" thickBot="1">
      <c r="A90" s="33" t="s">
        <v>0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5"/>
    </row>
  </sheetData>
  <sortState ref="B4:M110">
    <sortCondition ref="B4:B110"/>
    <sortCondition ref="C4:C110"/>
  </sortState>
  <mergeCells count="7">
    <mergeCell ref="A89:M89"/>
    <mergeCell ref="A90:M90"/>
    <mergeCell ref="H1:M1"/>
    <mergeCell ref="H2:M2"/>
    <mergeCell ref="A1:G1"/>
    <mergeCell ref="A2:G2"/>
    <mergeCell ref="A87:L87"/>
  </mergeCells>
  <conditionalFormatting sqref="C90">
    <cfRule type="duplicateValues" dxfId="2" priority="10"/>
  </conditionalFormatting>
  <conditionalFormatting sqref="C89">
    <cfRule type="duplicateValues" dxfId="1" priority="2"/>
  </conditionalFormatting>
  <conditionalFormatting sqref="C91:C1048576 C1:C3">
    <cfRule type="duplicateValues" dxfId="0" priority="11"/>
  </conditionalFormatting>
  <pageMargins left="0.35" right="0.11811023622047245" top="0.48" bottom="0.66" header="0.32" footer="0.31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2024-08-26T07:40:33Z</cp:lastPrinted>
  <dcterms:created xsi:type="dcterms:W3CDTF">2023-03-14T14:10:32Z</dcterms:created>
  <dcterms:modified xsi:type="dcterms:W3CDTF">2024-08-26T14:54:34Z</dcterms:modified>
</cp:coreProperties>
</file>