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Invoice!$B$4:$M$34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I32" i="1" l="1"/>
  <c r="H32" i="1"/>
  <c r="M31" i="1"/>
  <c r="M30" i="1"/>
  <c r="K30" i="1"/>
  <c r="J30" i="1"/>
  <c r="B30" i="1"/>
  <c r="M29" i="1"/>
  <c r="K29" i="1"/>
  <c r="J29" i="1"/>
  <c r="B29" i="1"/>
  <c r="M28" i="1"/>
  <c r="K28" i="1"/>
  <c r="J28" i="1"/>
  <c r="B28" i="1"/>
  <c r="M27" i="1"/>
  <c r="K27" i="1"/>
  <c r="B27" i="1"/>
  <c r="M26" i="1"/>
  <c r="K26" i="1"/>
  <c r="J26" i="1"/>
  <c r="B26" i="1"/>
  <c r="M25" i="1"/>
  <c r="K25" i="1"/>
  <c r="J25" i="1"/>
  <c r="B25" i="1"/>
  <c r="M24" i="1"/>
  <c r="K24" i="1"/>
  <c r="J24" i="1"/>
  <c r="B24" i="1"/>
  <c r="M23" i="1"/>
  <c r="K23" i="1"/>
  <c r="J23" i="1"/>
  <c r="B23" i="1"/>
  <c r="M22" i="1"/>
  <c r="K22" i="1"/>
  <c r="J22" i="1"/>
  <c r="B22" i="1"/>
  <c r="M21" i="1"/>
  <c r="K21" i="1"/>
  <c r="J21" i="1"/>
  <c r="B21" i="1"/>
  <c r="M20" i="1"/>
  <c r="K20" i="1"/>
  <c r="B20" i="1"/>
  <c r="M19" i="1"/>
  <c r="K19" i="1"/>
  <c r="J19" i="1"/>
  <c r="B19" i="1"/>
  <c r="M18" i="1"/>
  <c r="K18" i="1"/>
  <c r="B18" i="1"/>
  <c r="M17" i="1"/>
  <c r="K17" i="1"/>
  <c r="J17" i="1"/>
  <c r="B17" i="1"/>
  <c r="M16" i="1"/>
  <c r="K16" i="1"/>
  <c r="J16" i="1"/>
  <c r="B16" i="1"/>
  <c r="M15" i="1"/>
  <c r="K15" i="1"/>
  <c r="J15" i="1"/>
  <c r="B15" i="1"/>
  <c r="M14" i="1"/>
  <c r="K14" i="1"/>
  <c r="J14" i="1"/>
  <c r="B14" i="1"/>
  <c r="M13" i="1"/>
  <c r="K13" i="1"/>
  <c r="J13" i="1"/>
  <c r="B13" i="1"/>
  <c r="M12" i="1"/>
  <c r="K12" i="1"/>
  <c r="J12" i="1"/>
  <c r="B12" i="1"/>
  <c r="M11" i="1"/>
  <c r="K11" i="1"/>
  <c r="J11" i="1"/>
  <c r="B11" i="1"/>
  <c r="M10" i="1"/>
  <c r="K10" i="1"/>
  <c r="J10" i="1"/>
  <c r="B10" i="1"/>
  <c r="M9" i="1"/>
  <c r="K9" i="1"/>
  <c r="J9" i="1"/>
  <c r="B9" i="1"/>
  <c r="M8" i="1"/>
  <c r="K8" i="1"/>
  <c r="J8" i="1"/>
  <c r="B8" i="1"/>
  <c r="M7" i="1"/>
  <c r="K7" i="1"/>
  <c r="J7" i="1"/>
  <c r="B7" i="1"/>
  <c r="M6" i="1"/>
  <c r="K6" i="1"/>
  <c r="J6" i="1"/>
  <c r="B6" i="1"/>
  <c r="M5" i="1"/>
  <c r="K5" i="1"/>
  <c r="J5" i="1"/>
</calcChain>
</file>

<file path=xl/sharedStrings.xml><?xml version="1.0" encoding="utf-8"?>
<sst xmlns="http://schemas.openxmlformats.org/spreadsheetml/2006/main" count="183" uniqueCount="131">
  <si>
    <t>WEIGHT</t>
  </si>
  <si>
    <t>JEYPORE</t>
  </si>
  <si>
    <t>BERHAMPUR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</si>
  <si>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</si>
  <si>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</si>
  <si>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</si>
  <si>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</si>
  <si>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</si>
  <si>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</si>
  <si>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</si>
  <si>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</si>
  <si>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</si>
  <si>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</si>
  <si>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</si>
  <si>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</si>
  <si>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ANGUL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</si>
  <si>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</si>
  <si>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</si>
  <si>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</si>
  <si>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JALESWAR</t>
  </si>
  <si>
    <t>PARTY NAME</t>
  </si>
  <si>
    <t>JAI BALAJI PAINTS PLYWOOD</t>
  </si>
  <si>
    <t>Thanking you for your business.
PRAGATI LOGISTICS</t>
  </si>
  <si>
    <t>RAMCHANDI TRADERS</t>
  </si>
  <si>
    <t>LOHITA BABA PAINTS AND HARDWARE</t>
  </si>
  <si>
    <t>JAY MAA LAXMI HARDWARE</t>
  </si>
  <si>
    <t>Kindly, verify &amp; confirm within 7 days, else GST will be filed by 20th SEPTEMBER, 2025.
GST to be paid by Consignor under Reverse Charge Mechanism(RCM) as per GST.</t>
  </si>
  <si>
    <t>01/8/2025</t>
  </si>
  <si>
    <t>PL/JA/08137</t>
  </si>
  <si>
    <t>162</t>
  </si>
  <si>
    <t>SUNABEDA</t>
  </si>
  <si>
    <t>MAA BANKESWARI ENTERPRISES</t>
  </si>
  <si>
    <t>PL/JA/08139</t>
  </si>
  <si>
    <t>160</t>
  </si>
  <si>
    <t>BALIMELA</t>
  </si>
  <si>
    <t>MAA DURGA HARDWARE STORE</t>
  </si>
  <si>
    <t>PL/JA/08165</t>
  </si>
  <si>
    <t>164</t>
  </si>
  <si>
    <t>BJS ENTERPRISES</t>
  </si>
  <si>
    <t>PL/JA/08169</t>
  </si>
  <si>
    <t>156</t>
  </si>
  <si>
    <t>NTPC KANIHA</t>
  </si>
  <si>
    <t>B L HARDWARE</t>
  </si>
  <si>
    <t>PL/JA/10089</t>
  </si>
  <si>
    <t>210</t>
  </si>
  <si>
    <t>BALIPADA</t>
  </si>
  <si>
    <t>MAA D K DOORS</t>
  </si>
  <si>
    <t>02/8/2025</t>
  </si>
  <si>
    <t>PL/JA/08203</t>
  </si>
  <si>
    <t>163</t>
  </si>
  <si>
    <t>BADAGADA</t>
  </si>
  <si>
    <t>SATYANARAYAN TRADERS</t>
  </si>
  <si>
    <t>PL/JA/08262</t>
  </si>
  <si>
    <t>167</t>
  </si>
  <si>
    <t>DERABISHI</t>
  </si>
  <si>
    <t>PL/JA/08316</t>
  </si>
  <si>
    <t>166</t>
  </si>
  <si>
    <t>HALDI</t>
  </si>
  <si>
    <t>LAXMI TRADING</t>
  </si>
  <si>
    <t>05/8/2025</t>
  </si>
  <si>
    <t>PL/JA/08444</t>
  </si>
  <si>
    <t>169</t>
  </si>
  <si>
    <t>06/8/2025</t>
  </si>
  <si>
    <t>PL/JA/08536</t>
  </si>
  <si>
    <t>172</t>
  </si>
  <si>
    <t>PL/JA/08559</t>
  </si>
  <si>
    <t>175</t>
  </si>
  <si>
    <t xml:space="preserve">B K AGENCIES </t>
  </si>
  <si>
    <t>PL/JA/08563</t>
  </si>
  <si>
    <t>173</t>
  </si>
  <si>
    <t>PL/JA/08578</t>
  </si>
  <si>
    <t>170</t>
  </si>
  <si>
    <t>18/8/2025</t>
  </si>
  <si>
    <t>PL/JA/09178</t>
  </si>
  <si>
    <t>179</t>
  </si>
  <si>
    <t>CHANDOL</t>
  </si>
  <si>
    <t xml:space="preserve">BISWAL INFRASTRUCTURE </t>
  </si>
  <si>
    <t>PL/JA/09189</t>
  </si>
  <si>
    <t>178</t>
  </si>
  <si>
    <t>BOINDA</t>
  </si>
  <si>
    <t>SARBATI EMPORIIUM</t>
  </si>
  <si>
    <t>PL/JA/09254</t>
  </si>
  <si>
    <t>181</t>
  </si>
  <si>
    <t>SARAT</t>
  </si>
  <si>
    <t>BASUDEV CEMENT STORE</t>
  </si>
  <si>
    <t>19/8/2025</t>
  </si>
  <si>
    <t>PL/JA/09287</t>
  </si>
  <si>
    <t>188</t>
  </si>
  <si>
    <t>KUAMARA</t>
  </si>
  <si>
    <t>MAA HARDWARE</t>
  </si>
  <si>
    <t>PL/JA/09288</t>
  </si>
  <si>
    <t>189</t>
  </si>
  <si>
    <t>PL/JA/09291</t>
  </si>
  <si>
    <t>187</t>
  </si>
  <si>
    <t>20/8/2025</t>
  </si>
  <si>
    <t>PL/JA/09392</t>
  </si>
  <si>
    <t>190</t>
  </si>
  <si>
    <t>KUNDRA</t>
  </si>
  <si>
    <t>KRISHNA TRADERS</t>
  </si>
  <si>
    <t>22/8/2025</t>
  </si>
  <si>
    <t>PL/JA/09487</t>
  </si>
  <si>
    <t>191</t>
  </si>
  <si>
    <t>BEGUNIAPADA</t>
  </si>
  <si>
    <t>SRI LAXMI FURNITURE</t>
  </si>
  <si>
    <t>PL/JA/09514</t>
  </si>
  <si>
    <t>194</t>
  </si>
  <si>
    <t>23/8/2025</t>
  </si>
  <si>
    <t>PL/JA/09568</t>
  </si>
  <si>
    <t>195</t>
  </si>
  <si>
    <t>CHARCHIKA (JSP)</t>
  </si>
  <si>
    <t>SHREE KRISHNA COLOURS</t>
  </si>
  <si>
    <t>25/8/2025</t>
  </si>
  <si>
    <t>PL/JA/09648</t>
  </si>
  <si>
    <t>196</t>
  </si>
  <si>
    <t>RATH PAINTS</t>
  </si>
  <si>
    <t>28/8/2025</t>
  </si>
  <si>
    <t>PL/JA/09800</t>
  </si>
  <si>
    <t>197</t>
  </si>
  <si>
    <t>PL/JA/09826</t>
  </si>
  <si>
    <t>198</t>
  </si>
  <si>
    <t>ROURKELA</t>
  </si>
  <si>
    <t>UTKAL HARDWARE STORE</t>
  </si>
  <si>
    <t>(RUPEES EIGHTY FIVE THOUSAND FOUR HUNDRED SIXTY FIVE ONLY)</t>
  </si>
  <si>
    <t>Bill Date : 31/08/2025
Bill NO : 14778
Total Amount: 85465.00</t>
  </si>
  <si>
    <t>DESTINATION (KMS)</t>
  </si>
  <si>
    <t>RATE / KG.</t>
  </si>
  <si>
    <t>DD.CH. / CASE</t>
  </si>
  <si>
    <t>1 Kms to 100 Kms</t>
  </si>
  <si>
    <t>101 Kms to 250 Kms</t>
  </si>
  <si>
    <t xml:space="preserve">251 Kms to 400 Kms </t>
  </si>
  <si>
    <t>400 Kms to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</si>
</sst>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2" fillId="0" borderId="2" xfId="0" applyNumberFormat="1" applyFont="1" applyBorder="1"/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2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2" fontId="0" fillId="0" borderId="4" xfId="0" applyNumberFormat="1" applyFont="1" applyBorder="1" applyAlignment="1">
      <alignment vertical="center"/>
    </xf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2" fillId="0" borderId="25" xfId="0" applyNumberFormat="1" applyFont="1" applyBorder="1"/>
    <xf numFmtId="2" fontId="0" fillId="0" borderId="25" xfId="0" applyNumberFormat="1" applyFont="1" applyBorder="1"/>
    <xf numFmtId="2" fontId="0" fillId="0" borderId="26" xfId="0" applyNumberFormat="1" applyFont="1" applyBorder="1"/>
    <xf numFmtId="2" fontId="1" fillId="0" borderId="15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/>
    </xf>
    <xf numFmtId="165" fontId="0" fillId="0" borderId="22" xfId="0" applyNumberFormat="1" applyFont="1" applyBorder="1" applyAlignment="1">
      <alignment horizontal="left" vertical="center"/>
    </xf>
    <xf numFmtId="2" fontId="0" fillId="0" borderId="22" xfId="0" applyNumberFormat="1" applyFont="1" applyBorder="1" applyAlignment="1">
      <alignment horizontal="right" vertical="center"/>
    </xf>
    <xf numFmtId="2" fontId="0" fillId="0" borderId="23" xfId="0" applyNumberFormat="1" applyFont="1" applyBorder="1" applyAlignment="1">
      <alignment horizontal="right" vertical="center"/>
    </xf>
    <xf numFmtId="0" fontId="0" fillId="0" borderId="3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right" vertical="center"/>
    </xf>
    <xf numFmtId="2" fontId="0" fillId="0" borderId="4" xfId="0" applyNumberFormat="1" applyFont="1" applyBorder="1" applyAlignment="1">
      <alignment horizontal="right" vertical="center"/>
    </xf>
    <xf numFmtId="0" fontId="0" fillId="0" borderId="28" xfId="0" applyNumberFormat="1" applyBorder="1" applyAlignment="1">
      <alignment horizontal="center" vertical="center"/>
    </xf>
    <xf numFmtId="165" fontId="0" fillId="0" borderId="29" xfId="0" applyNumberFormat="1" applyFont="1" applyBorder="1" applyAlignment="1">
      <alignment horizontal="left" vertical="center"/>
    </xf>
    <xf numFmtId="2" fontId="0" fillId="0" borderId="29" xfId="0" applyNumberFormat="1" applyFont="1" applyBorder="1" applyAlignment="1">
      <alignment horizontal="right" vertical="center"/>
    </xf>
    <xf numFmtId="2" fontId="0" fillId="0" borderId="30" xfId="0" applyNumberFormat="1" applyFont="1" applyBorder="1" applyAlignment="1">
      <alignment horizontal="right" vertical="center"/>
    </xf>
    <xf numFmtId="0" fontId="0" fillId="0" borderId="31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32" xfId="0" applyNumberFormat="1" applyFont="1" applyBorder="1"/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9526</xdr:rowOff>
    </xdr:from>
    <xdr:to>
      <xdr:col>7</xdr:col>
      <xdr:colOff>295275</xdr:colOff>
      <xdr:row>1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14301"/>
          <a:ext cx="4124326" cy="885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MAY,%202025/NEXON%20PAINT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JULY,%202025/NEXON%20PAINT%20PVT%20LT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RCH,%202025%20PL/NEXON%20PAINT%20PVT%20LTD%20M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JUNE,%202025/NEXON%20PAINT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JALESWAR</v>
          </cell>
          <cell r="H5">
            <v>25</v>
          </cell>
          <cell r="I5">
            <v>600</v>
          </cell>
          <cell r="J5">
            <v>2.75</v>
          </cell>
        </row>
        <row r="6">
          <cell r="G6" t="str">
            <v>JALESWAR</v>
          </cell>
          <cell r="H6">
            <v>9</v>
          </cell>
          <cell r="I6">
            <v>80</v>
          </cell>
          <cell r="J6">
            <v>2.75</v>
          </cell>
        </row>
        <row r="7">
          <cell r="G7" t="str">
            <v>BEGUNIAPADA</v>
          </cell>
          <cell r="H7">
            <v>78</v>
          </cell>
          <cell r="I7">
            <v>1867</v>
          </cell>
          <cell r="J7">
            <v>2.75</v>
          </cell>
        </row>
        <row r="8">
          <cell r="G8" t="str">
            <v>CHHATRAPUR</v>
          </cell>
          <cell r="H8">
            <v>33</v>
          </cell>
          <cell r="I8">
            <v>646</v>
          </cell>
          <cell r="J8">
            <v>2.75</v>
          </cell>
        </row>
        <row r="9">
          <cell r="G9" t="str">
            <v>BHUBANESWAR</v>
          </cell>
          <cell r="H9">
            <v>13</v>
          </cell>
          <cell r="I9">
            <v>266</v>
          </cell>
          <cell r="J9">
            <v>1.5</v>
          </cell>
        </row>
        <row r="10">
          <cell r="G10" t="str">
            <v>BOINDA</v>
          </cell>
          <cell r="H10">
            <v>9</v>
          </cell>
          <cell r="I10">
            <v>79</v>
          </cell>
          <cell r="J10">
            <v>2.75</v>
          </cell>
        </row>
        <row r="11">
          <cell r="G11" t="str">
            <v>BOINDA</v>
          </cell>
          <cell r="H11">
            <v>9</v>
          </cell>
          <cell r="I11">
            <v>71</v>
          </cell>
          <cell r="J11">
            <v>2.75</v>
          </cell>
        </row>
        <row r="12">
          <cell r="G12" t="str">
            <v>JANKIA</v>
          </cell>
          <cell r="H12">
            <v>36</v>
          </cell>
          <cell r="I12">
            <v>693</v>
          </cell>
          <cell r="J12">
            <v>1.5</v>
          </cell>
        </row>
        <row r="13">
          <cell r="G13" t="str">
            <v>KENDRAPARA</v>
          </cell>
          <cell r="H13">
            <v>17</v>
          </cell>
          <cell r="I13">
            <v>437</v>
          </cell>
          <cell r="J13">
            <v>1.5</v>
          </cell>
        </row>
        <row r="14">
          <cell r="G14" t="str">
            <v>JAJPUR TOWN</v>
          </cell>
          <cell r="H14">
            <v>6</v>
          </cell>
          <cell r="I14">
            <v>53</v>
          </cell>
          <cell r="J14">
            <v>1.5</v>
          </cell>
        </row>
        <row r="15">
          <cell r="G15" t="str">
            <v>BHUBANESWAR</v>
          </cell>
          <cell r="H15">
            <v>50</v>
          </cell>
          <cell r="I15">
            <v>1250</v>
          </cell>
          <cell r="J15">
            <v>1.5</v>
          </cell>
        </row>
        <row r="16">
          <cell r="G16" t="str">
            <v>MALKANGIRI</v>
          </cell>
          <cell r="H16">
            <v>163</v>
          </cell>
          <cell r="I16">
            <v>2753</v>
          </cell>
          <cell r="J16">
            <v>4.8</v>
          </cell>
        </row>
        <row r="17">
          <cell r="G17" t="str">
            <v>SUNABEDA</v>
          </cell>
          <cell r="H17">
            <v>33</v>
          </cell>
          <cell r="I17">
            <v>361</v>
          </cell>
          <cell r="J17">
            <v>4.8</v>
          </cell>
        </row>
        <row r="18">
          <cell r="G18" t="str">
            <v>KUAMARA</v>
          </cell>
          <cell r="H18">
            <v>19</v>
          </cell>
          <cell r="I18">
            <v>203</v>
          </cell>
          <cell r="J18">
            <v>2.75</v>
          </cell>
        </row>
        <row r="19">
          <cell r="G19" t="str">
            <v>BERHAMPUR</v>
          </cell>
          <cell r="H19">
            <v>2</v>
          </cell>
          <cell r="I19">
            <v>45</v>
          </cell>
          <cell r="J19">
            <v>2.75</v>
          </cell>
        </row>
        <row r="20">
          <cell r="G20" t="str">
            <v>NTPC KANIHA</v>
          </cell>
          <cell r="H20">
            <v>97</v>
          </cell>
          <cell r="I20">
            <v>2535</v>
          </cell>
          <cell r="J20">
            <v>2.75</v>
          </cell>
        </row>
        <row r="21">
          <cell r="G21" t="str">
            <v>JEYPORE</v>
          </cell>
          <cell r="H21">
            <v>45</v>
          </cell>
          <cell r="I21">
            <v>362</v>
          </cell>
          <cell r="J21">
            <v>4.8</v>
          </cell>
        </row>
        <row r="22">
          <cell r="G22" t="str">
            <v>ROURKELA</v>
          </cell>
          <cell r="H22">
            <v>51</v>
          </cell>
          <cell r="I22">
            <v>1582</v>
          </cell>
          <cell r="J22">
            <v>3.8</v>
          </cell>
        </row>
        <row r="23">
          <cell r="G23" t="str">
            <v>KEONJHAR</v>
          </cell>
          <cell r="H23">
            <v>10</v>
          </cell>
          <cell r="I23">
            <v>251</v>
          </cell>
          <cell r="J23">
            <v>2.75</v>
          </cell>
        </row>
        <row r="24">
          <cell r="G24" t="str">
            <v>BALIMELA</v>
          </cell>
          <cell r="H24">
            <v>35</v>
          </cell>
          <cell r="I24">
            <v>928</v>
          </cell>
          <cell r="J24">
            <v>4.8</v>
          </cell>
        </row>
        <row r="25">
          <cell r="G25" t="str">
            <v>CHANDPUR</v>
          </cell>
          <cell r="H25">
            <v>65</v>
          </cell>
          <cell r="I25">
            <v>1937</v>
          </cell>
          <cell r="J25">
            <v>2.75</v>
          </cell>
        </row>
        <row r="26">
          <cell r="G26" t="str">
            <v>BERHAMPUR</v>
          </cell>
          <cell r="H26">
            <v>16</v>
          </cell>
          <cell r="I26">
            <v>346</v>
          </cell>
          <cell r="J26">
            <v>2.75</v>
          </cell>
        </row>
        <row r="27">
          <cell r="G27" t="str">
            <v>JALESWAR</v>
          </cell>
          <cell r="H27">
            <v>36</v>
          </cell>
          <cell r="I27">
            <v>694</v>
          </cell>
          <cell r="J27">
            <v>2.75</v>
          </cell>
        </row>
        <row r="28">
          <cell r="G28" t="str">
            <v>NTPC KANIHA</v>
          </cell>
          <cell r="H28">
            <v>23</v>
          </cell>
          <cell r="I28">
            <v>537</v>
          </cell>
          <cell r="J28">
            <v>2.75</v>
          </cell>
        </row>
        <row r="29">
          <cell r="G29" t="str">
            <v>BHUBANESWAR</v>
          </cell>
          <cell r="H29">
            <v>65</v>
          </cell>
          <cell r="I29">
            <v>1967</v>
          </cell>
          <cell r="J29">
            <v>1.5</v>
          </cell>
        </row>
        <row r="30">
          <cell r="G30" t="str">
            <v>ODAGAON</v>
          </cell>
          <cell r="H30">
            <v>37</v>
          </cell>
          <cell r="I30">
            <v>850</v>
          </cell>
          <cell r="J30">
            <v>2.75</v>
          </cell>
        </row>
        <row r="31">
          <cell r="G31" t="str">
            <v>BARBIL</v>
          </cell>
          <cell r="H31">
            <v>54</v>
          </cell>
          <cell r="I31">
            <v>448</v>
          </cell>
          <cell r="J31">
            <v>3.8</v>
          </cell>
        </row>
        <row r="32">
          <cell r="G32" t="str">
            <v>BARBIL</v>
          </cell>
          <cell r="H32">
            <v>9</v>
          </cell>
          <cell r="I32">
            <v>44</v>
          </cell>
          <cell r="J32">
            <v>3.8</v>
          </cell>
        </row>
        <row r="33">
          <cell r="G33" t="str">
            <v>BOLANGIR</v>
          </cell>
          <cell r="H33">
            <v>33</v>
          </cell>
          <cell r="I33">
            <v>280</v>
          </cell>
          <cell r="J33">
            <v>3.8</v>
          </cell>
        </row>
        <row r="34">
          <cell r="G34" t="str">
            <v>GOPA KENDRAPARA</v>
          </cell>
          <cell r="H34">
            <v>24</v>
          </cell>
          <cell r="I34">
            <v>210</v>
          </cell>
          <cell r="J34">
            <v>1.5</v>
          </cell>
        </row>
        <row r="35">
          <cell r="G35" t="str">
            <v>KEONJHAR</v>
          </cell>
          <cell r="H35">
            <v>5</v>
          </cell>
          <cell r="I35">
            <v>41</v>
          </cell>
          <cell r="J35">
            <v>2.75</v>
          </cell>
        </row>
        <row r="36">
          <cell r="G36" t="str">
            <v>KHELAR</v>
          </cell>
          <cell r="H36">
            <v>17</v>
          </cell>
          <cell r="I36">
            <v>213</v>
          </cell>
          <cell r="J36">
            <v>1.5</v>
          </cell>
        </row>
        <row r="37">
          <cell r="G37" t="str">
            <v>JAGATSINGHPUR</v>
          </cell>
          <cell r="H37">
            <v>54</v>
          </cell>
          <cell r="I37">
            <v>1229</v>
          </cell>
          <cell r="J37">
            <v>1.5</v>
          </cell>
        </row>
        <row r="38">
          <cell r="G38" t="str">
            <v>KUNDRA</v>
          </cell>
          <cell r="H38">
            <v>48</v>
          </cell>
          <cell r="I38">
            <v>1035</v>
          </cell>
          <cell r="J38">
            <v>4.8</v>
          </cell>
        </row>
        <row r="39">
          <cell r="G39" t="str">
            <v>KUAMARA</v>
          </cell>
          <cell r="H39">
            <v>72</v>
          </cell>
          <cell r="I39">
            <v>1401</v>
          </cell>
          <cell r="J39">
            <v>2.75</v>
          </cell>
        </row>
        <row r="40">
          <cell r="G40" t="str">
            <v>JEYPORE</v>
          </cell>
          <cell r="H40">
            <v>59</v>
          </cell>
          <cell r="I40">
            <v>489</v>
          </cell>
          <cell r="J40">
            <v>4.8</v>
          </cell>
        </row>
        <row r="41">
          <cell r="G41" t="str">
            <v>MUNIGUDA</v>
          </cell>
          <cell r="H41">
            <v>22</v>
          </cell>
          <cell r="I41">
            <v>552</v>
          </cell>
          <cell r="J41">
            <v>4.8</v>
          </cell>
        </row>
        <row r="42">
          <cell r="G42" t="str">
            <v>BERHAMPUR</v>
          </cell>
          <cell r="H42">
            <v>54</v>
          </cell>
          <cell r="I42">
            <v>1299</v>
          </cell>
          <cell r="J42">
            <v>2.75</v>
          </cell>
        </row>
        <row r="43">
          <cell r="G43" t="str">
            <v>JEYPORE</v>
          </cell>
          <cell r="H43">
            <v>62</v>
          </cell>
          <cell r="I43">
            <v>1582</v>
          </cell>
          <cell r="J43">
            <v>4.8</v>
          </cell>
        </row>
        <row r="44">
          <cell r="G44" t="str">
            <v>BADAGADA</v>
          </cell>
          <cell r="H44">
            <v>35</v>
          </cell>
          <cell r="I44">
            <v>271</v>
          </cell>
          <cell r="J44">
            <v>3.8</v>
          </cell>
        </row>
        <row r="45">
          <cell r="G45" t="str">
            <v>JALESWAR</v>
          </cell>
          <cell r="H45">
            <v>47</v>
          </cell>
          <cell r="I45">
            <v>1000</v>
          </cell>
          <cell r="J45">
            <v>2.75</v>
          </cell>
        </row>
        <row r="46">
          <cell r="G46" t="str">
            <v>BALIPATANA</v>
          </cell>
          <cell r="H46">
            <v>16</v>
          </cell>
          <cell r="I46">
            <v>317</v>
          </cell>
          <cell r="J46">
            <v>1.5</v>
          </cell>
        </row>
        <row r="47">
          <cell r="G47" t="str">
            <v>KENDRAPARA</v>
          </cell>
          <cell r="H47">
            <v>9</v>
          </cell>
          <cell r="I47">
            <v>85</v>
          </cell>
          <cell r="J47">
            <v>1.5</v>
          </cell>
        </row>
        <row r="48">
          <cell r="G48" t="str">
            <v>BERHAMPUR</v>
          </cell>
          <cell r="H48">
            <v>26</v>
          </cell>
          <cell r="I48">
            <v>764</v>
          </cell>
          <cell r="J48">
            <v>2.75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JALESWAR</v>
          </cell>
          <cell r="H5">
            <v>7</v>
          </cell>
          <cell r="I5">
            <v>95</v>
          </cell>
          <cell r="J5">
            <v>2.75</v>
          </cell>
        </row>
        <row r="6">
          <cell r="G6" t="str">
            <v>JALESWAR</v>
          </cell>
          <cell r="H6">
            <v>48</v>
          </cell>
          <cell r="I6">
            <v>674</v>
          </cell>
          <cell r="J6">
            <v>2.75</v>
          </cell>
        </row>
        <row r="7">
          <cell r="G7" t="str">
            <v>BALIPATANA</v>
          </cell>
          <cell r="H7">
            <v>34</v>
          </cell>
          <cell r="I7">
            <v>640</v>
          </cell>
          <cell r="J7">
            <v>1.5</v>
          </cell>
        </row>
        <row r="8">
          <cell r="G8" t="str">
            <v>JAGATSINGHPUR</v>
          </cell>
          <cell r="H8">
            <v>16</v>
          </cell>
          <cell r="I8">
            <v>82</v>
          </cell>
          <cell r="J8">
            <v>1.5</v>
          </cell>
        </row>
        <row r="9">
          <cell r="G9" t="str">
            <v>BERHAMPUR</v>
          </cell>
          <cell r="H9">
            <v>26</v>
          </cell>
          <cell r="I9">
            <v>258</v>
          </cell>
          <cell r="J9">
            <v>2.75</v>
          </cell>
        </row>
        <row r="10">
          <cell r="G10" t="str">
            <v>BARIPADA</v>
          </cell>
          <cell r="H10">
            <v>100</v>
          </cell>
          <cell r="I10">
            <v>3163</v>
          </cell>
          <cell r="J10">
            <v>2.75</v>
          </cell>
        </row>
        <row r="11">
          <cell r="G11" t="str">
            <v>BOLGARH</v>
          </cell>
          <cell r="H11">
            <v>64</v>
          </cell>
          <cell r="I11">
            <v>1712</v>
          </cell>
          <cell r="J11">
            <v>2.75</v>
          </cell>
        </row>
        <row r="12">
          <cell r="G12" t="str">
            <v>BOLGARH</v>
          </cell>
          <cell r="H12">
            <v>29</v>
          </cell>
          <cell r="I12">
            <v>738</v>
          </cell>
          <cell r="J12">
            <v>2.75</v>
          </cell>
        </row>
        <row r="13">
          <cell r="G13" t="str">
            <v>BOLGARH</v>
          </cell>
          <cell r="H13">
            <v>16</v>
          </cell>
          <cell r="I13">
            <v>294</v>
          </cell>
          <cell r="J13">
            <v>2.75</v>
          </cell>
        </row>
        <row r="14">
          <cell r="G14" t="str">
            <v>JALESWAR</v>
          </cell>
          <cell r="H14">
            <v>40</v>
          </cell>
          <cell r="I14">
            <v>897</v>
          </cell>
          <cell r="J14">
            <v>2.75</v>
          </cell>
        </row>
        <row r="15">
          <cell r="G15" t="str">
            <v>BHUBANESWAR</v>
          </cell>
          <cell r="H15">
            <v>26</v>
          </cell>
          <cell r="I15">
            <v>765</v>
          </cell>
          <cell r="J15">
            <v>1.5</v>
          </cell>
        </row>
        <row r="16">
          <cell r="G16" t="str">
            <v>JALESWAR</v>
          </cell>
          <cell r="H16">
            <v>11</v>
          </cell>
          <cell r="I16">
            <v>141</v>
          </cell>
          <cell r="J16">
            <v>2.75</v>
          </cell>
        </row>
        <row r="17">
          <cell r="G17" t="str">
            <v>ANGUL</v>
          </cell>
          <cell r="H17">
            <v>16</v>
          </cell>
          <cell r="I17">
            <v>274</v>
          </cell>
          <cell r="J17">
            <v>2.75</v>
          </cell>
        </row>
        <row r="18">
          <cell r="G18" t="str">
            <v>PATRAPUR</v>
          </cell>
          <cell r="H18">
            <v>47</v>
          </cell>
          <cell r="I18">
            <v>865</v>
          </cell>
          <cell r="J18">
            <v>3.8</v>
          </cell>
        </row>
        <row r="19">
          <cell r="G19" t="str">
            <v>DHENKANAL</v>
          </cell>
          <cell r="H19">
            <v>25</v>
          </cell>
          <cell r="I19">
            <v>449</v>
          </cell>
          <cell r="J19">
            <v>1.5</v>
          </cell>
        </row>
        <row r="20">
          <cell r="G20" t="str">
            <v>CHATRACHAKADA</v>
          </cell>
          <cell r="H20">
            <v>87</v>
          </cell>
          <cell r="I20">
            <v>2550</v>
          </cell>
          <cell r="J20">
            <v>1.5</v>
          </cell>
        </row>
        <row r="21">
          <cell r="G21" t="str">
            <v>BANKI</v>
          </cell>
          <cell r="H21">
            <v>75</v>
          </cell>
          <cell r="I21">
            <v>1358</v>
          </cell>
          <cell r="J21">
            <v>1.5</v>
          </cell>
        </row>
        <row r="22">
          <cell r="G22" t="str">
            <v>RAYAGADA</v>
          </cell>
          <cell r="H22">
            <v>20</v>
          </cell>
          <cell r="I22">
            <v>178</v>
          </cell>
          <cell r="J22">
            <v>4.8</v>
          </cell>
        </row>
        <row r="23">
          <cell r="G23" t="str">
            <v>JEYPORE</v>
          </cell>
          <cell r="H23">
            <v>36</v>
          </cell>
          <cell r="I23">
            <v>153</v>
          </cell>
          <cell r="J23">
            <v>4.8</v>
          </cell>
        </row>
        <row r="24">
          <cell r="G24" t="str">
            <v>MUNIGUDA</v>
          </cell>
          <cell r="H24">
            <v>42</v>
          </cell>
          <cell r="I24">
            <v>871</v>
          </cell>
          <cell r="J24">
            <v>4.8</v>
          </cell>
        </row>
        <row r="25">
          <cell r="G25" t="str">
            <v>BALIGUDA</v>
          </cell>
          <cell r="H25">
            <v>23</v>
          </cell>
          <cell r="I25">
            <v>541</v>
          </cell>
          <cell r="J25">
            <v>3.8</v>
          </cell>
        </row>
        <row r="26">
          <cell r="G26" t="str">
            <v>PATRAPUR</v>
          </cell>
          <cell r="H26">
            <v>16</v>
          </cell>
          <cell r="I26">
            <v>344</v>
          </cell>
          <cell r="J26">
            <v>3.8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DESTINATION</v>
          </cell>
          <cell r="G4" t="str">
            <v>CASE</v>
          </cell>
          <cell r="H4" t="str">
            <v>WEIGHT</v>
          </cell>
          <cell r="I4" t="str">
            <v>RATE</v>
          </cell>
        </row>
        <row r="5">
          <cell r="F5" t="str">
            <v>ASTARANG</v>
          </cell>
          <cell r="G5">
            <v>3</v>
          </cell>
          <cell r="H5">
            <v>76.89</v>
          </cell>
          <cell r="I5">
            <v>1.5</v>
          </cell>
        </row>
        <row r="6">
          <cell r="F6" t="str">
            <v>DERABISHI</v>
          </cell>
          <cell r="G6">
            <v>44</v>
          </cell>
          <cell r="H6">
            <v>1051</v>
          </cell>
          <cell r="I6">
            <v>1.5</v>
          </cell>
        </row>
        <row r="7">
          <cell r="F7" t="str">
            <v>BARIPADA</v>
          </cell>
          <cell r="G7">
            <v>3</v>
          </cell>
          <cell r="H7">
            <v>26</v>
          </cell>
          <cell r="I7">
            <v>2.75</v>
          </cell>
        </row>
        <row r="8">
          <cell r="F8" t="str">
            <v>BERHAMPUR</v>
          </cell>
          <cell r="G8">
            <v>55</v>
          </cell>
          <cell r="H8">
            <v>1218</v>
          </cell>
          <cell r="I8">
            <v>2.75</v>
          </cell>
        </row>
        <row r="9">
          <cell r="F9" t="str">
            <v>JAGATSINGHPUR</v>
          </cell>
          <cell r="G9">
            <v>43</v>
          </cell>
          <cell r="H9">
            <v>987</v>
          </cell>
          <cell r="I9">
            <v>1.5</v>
          </cell>
        </row>
        <row r="10">
          <cell r="F10" t="str">
            <v>SUNABEDA</v>
          </cell>
          <cell r="G10">
            <v>13</v>
          </cell>
          <cell r="H10">
            <v>205</v>
          </cell>
          <cell r="I10">
            <v>4.8</v>
          </cell>
        </row>
        <row r="11">
          <cell r="F11" t="str">
            <v>KUNDRA</v>
          </cell>
          <cell r="G11">
            <v>60</v>
          </cell>
          <cell r="H11">
            <v>1490</v>
          </cell>
          <cell r="I11">
            <v>4.8</v>
          </cell>
        </row>
        <row r="12">
          <cell r="F12" t="str">
            <v>BOIPARIGUDA</v>
          </cell>
          <cell r="G12">
            <v>62</v>
          </cell>
          <cell r="H12">
            <v>596</v>
          </cell>
          <cell r="I12">
            <v>4.8</v>
          </cell>
        </row>
        <row r="13">
          <cell r="F13" t="str">
            <v>JAGATSINGHPUR</v>
          </cell>
          <cell r="G13">
            <v>27</v>
          </cell>
          <cell r="H13">
            <v>472</v>
          </cell>
          <cell r="I13">
            <v>1.5</v>
          </cell>
        </row>
        <row r="14">
          <cell r="F14" t="str">
            <v>ANGUL</v>
          </cell>
          <cell r="G14">
            <v>47</v>
          </cell>
          <cell r="H14">
            <v>670</v>
          </cell>
          <cell r="I14">
            <v>2.75</v>
          </cell>
        </row>
        <row r="15">
          <cell r="F15" t="str">
            <v>ASTARANG</v>
          </cell>
          <cell r="G15">
            <v>19</v>
          </cell>
          <cell r="H15">
            <v>287</v>
          </cell>
          <cell r="I15">
            <v>1.5</v>
          </cell>
        </row>
        <row r="16">
          <cell r="F16" t="str">
            <v>KHELAR</v>
          </cell>
          <cell r="G16">
            <v>5</v>
          </cell>
          <cell r="H16">
            <v>155</v>
          </cell>
          <cell r="I16">
            <v>1.5</v>
          </cell>
        </row>
        <row r="17">
          <cell r="F17" t="str">
            <v>JHARSUGUDA</v>
          </cell>
          <cell r="G17">
            <v>24</v>
          </cell>
          <cell r="H17">
            <v>729</v>
          </cell>
          <cell r="I17">
            <v>3.8</v>
          </cell>
        </row>
        <row r="18">
          <cell r="F18" t="str">
            <v>LOCHAPADA</v>
          </cell>
          <cell r="G18">
            <v>19</v>
          </cell>
          <cell r="H18">
            <v>397</v>
          </cell>
          <cell r="I18">
            <v>2.75</v>
          </cell>
        </row>
        <row r="19">
          <cell r="F19" t="str">
            <v>LOCHAPADA</v>
          </cell>
          <cell r="G19">
            <v>8</v>
          </cell>
          <cell r="H19">
            <v>141</v>
          </cell>
          <cell r="I19">
            <v>2.75</v>
          </cell>
        </row>
        <row r="20">
          <cell r="F20" t="str">
            <v>LOCHAPADA</v>
          </cell>
          <cell r="G20">
            <v>16</v>
          </cell>
          <cell r="H20">
            <v>379</v>
          </cell>
          <cell r="I20">
            <v>2.75</v>
          </cell>
        </row>
        <row r="21">
          <cell r="F21" t="str">
            <v>LOCHAPADA</v>
          </cell>
          <cell r="G21">
            <v>9</v>
          </cell>
          <cell r="H21">
            <v>209</v>
          </cell>
          <cell r="I21">
            <v>2.75</v>
          </cell>
        </row>
        <row r="22">
          <cell r="F22" t="str">
            <v>BEGUNIAPADA</v>
          </cell>
          <cell r="G22">
            <v>33</v>
          </cell>
          <cell r="H22">
            <v>546</v>
          </cell>
          <cell r="I22">
            <v>2.75</v>
          </cell>
        </row>
        <row r="23">
          <cell r="F23" t="str">
            <v>BERHAMPUR</v>
          </cell>
          <cell r="G23">
            <v>5</v>
          </cell>
          <cell r="H23">
            <v>44</v>
          </cell>
          <cell r="I23">
            <v>2.75</v>
          </cell>
        </row>
        <row r="24">
          <cell r="F24" t="str">
            <v>RAMBAG</v>
          </cell>
          <cell r="G24">
            <v>21</v>
          </cell>
          <cell r="H24">
            <v>308</v>
          </cell>
          <cell r="I24">
            <v>1.5</v>
          </cell>
        </row>
        <row r="25">
          <cell r="F25" t="str">
            <v>GOGUA</v>
          </cell>
          <cell r="G25">
            <v>10</v>
          </cell>
          <cell r="H25">
            <v>294</v>
          </cell>
          <cell r="I25">
            <v>1.5</v>
          </cell>
        </row>
        <row r="26">
          <cell r="F26" t="str">
            <v>GOGUA</v>
          </cell>
          <cell r="G26">
            <v>40</v>
          </cell>
          <cell r="H26">
            <v>1177</v>
          </cell>
          <cell r="I26">
            <v>1.5</v>
          </cell>
        </row>
        <row r="27">
          <cell r="F27" t="str">
            <v>BERHAMPUR</v>
          </cell>
          <cell r="G27">
            <v>10</v>
          </cell>
          <cell r="H27">
            <v>310</v>
          </cell>
          <cell r="I27">
            <v>2.75</v>
          </cell>
        </row>
        <row r="28">
          <cell r="F28" t="str">
            <v>LOCHAPADA</v>
          </cell>
          <cell r="G28">
            <v>3</v>
          </cell>
          <cell r="H28">
            <v>62</v>
          </cell>
          <cell r="I28">
            <v>2.75</v>
          </cell>
        </row>
        <row r="29">
          <cell r="F29" t="str">
            <v>CHHATRAPUR</v>
          </cell>
          <cell r="G29">
            <v>92</v>
          </cell>
          <cell r="H29">
            <v>2086</v>
          </cell>
          <cell r="I29">
            <v>2.75</v>
          </cell>
        </row>
        <row r="30">
          <cell r="F30" t="str">
            <v>BERHAMPUR</v>
          </cell>
          <cell r="G30">
            <v>100</v>
          </cell>
          <cell r="H30">
            <v>2511</v>
          </cell>
          <cell r="I30">
            <v>2.75</v>
          </cell>
        </row>
        <row r="31">
          <cell r="F31" t="str">
            <v>BERHAMPUR</v>
          </cell>
          <cell r="G31">
            <v>14</v>
          </cell>
          <cell r="H31">
            <v>327</v>
          </cell>
          <cell r="I31">
            <v>2.75</v>
          </cell>
        </row>
        <row r="32">
          <cell r="F32" t="str">
            <v>KAMATA BORIGUMA</v>
          </cell>
          <cell r="G32">
            <v>23</v>
          </cell>
          <cell r="H32">
            <v>258</v>
          </cell>
          <cell r="I32">
            <v>4.8</v>
          </cell>
        </row>
        <row r="33">
          <cell r="F33" t="str">
            <v>KUAMARA</v>
          </cell>
          <cell r="G33">
            <v>39</v>
          </cell>
          <cell r="H33">
            <v>954</v>
          </cell>
          <cell r="I33">
            <v>2.75</v>
          </cell>
        </row>
        <row r="34">
          <cell r="F34" t="str">
            <v>ANGUL</v>
          </cell>
          <cell r="G34">
            <v>6</v>
          </cell>
          <cell r="H34">
            <v>112</v>
          </cell>
          <cell r="I34">
            <v>2.75</v>
          </cell>
        </row>
        <row r="35">
          <cell r="F35" t="str">
            <v>BALIMELA</v>
          </cell>
          <cell r="G35">
            <v>81</v>
          </cell>
          <cell r="H35">
            <v>1674</v>
          </cell>
          <cell r="I35">
            <v>4.8</v>
          </cell>
        </row>
        <row r="36">
          <cell r="F36" t="str">
            <v>RAMBAG</v>
          </cell>
          <cell r="G36">
            <v>15</v>
          </cell>
          <cell r="H36">
            <v>362</v>
          </cell>
          <cell r="I36">
            <v>1.5</v>
          </cell>
        </row>
        <row r="37">
          <cell r="F37" t="str">
            <v>CUTTACK</v>
          </cell>
          <cell r="G37">
            <v>19</v>
          </cell>
          <cell r="H37">
            <v>589</v>
          </cell>
          <cell r="I37">
            <v>1.5</v>
          </cell>
        </row>
        <row r="38">
          <cell r="F38" t="str">
            <v>BADAGADA</v>
          </cell>
          <cell r="G38">
            <v>30</v>
          </cell>
          <cell r="H38">
            <v>530</v>
          </cell>
          <cell r="I38">
            <v>3.8</v>
          </cell>
        </row>
        <row r="39">
          <cell r="F39" t="str">
            <v>BEGUNIAPADA</v>
          </cell>
          <cell r="G39">
            <v>62</v>
          </cell>
          <cell r="H39">
            <v>1458</v>
          </cell>
          <cell r="I39">
            <v>2.75</v>
          </cell>
        </row>
        <row r="40">
          <cell r="F40" t="str">
            <v>JALESWAR</v>
          </cell>
          <cell r="G40">
            <v>24</v>
          </cell>
          <cell r="H40">
            <v>615</v>
          </cell>
          <cell r="I40">
            <v>2.75</v>
          </cell>
        </row>
        <row r="41">
          <cell r="F41" t="str">
            <v>ASTARANG</v>
          </cell>
          <cell r="G41">
            <v>10</v>
          </cell>
          <cell r="H41">
            <v>258</v>
          </cell>
          <cell r="I41">
            <v>1.5</v>
          </cell>
        </row>
        <row r="42">
          <cell r="F42" t="str">
            <v>ANGUL</v>
          </cell>
          <cell r="G42">
            <v>15</v>
          </cell>
          <cell r="H42">
            <v>278</v>
          </cell>
          <cell r="I42">
            <v>2.75</v>
          </cell>
        </row>
        <row r="43">
          <cell r="F43" t="str">
            <v>MV 79</v>
          </cell>
          <cell r="G43">
            <v>16</v>
          </cell>
          <cell r="H43">
            <v>392</v>
          </cell>
          <cell r="I43">
            <v>4.8</v>
          </cell>
        </row>
        <row r="44">
          <cell r="F44" t="str">
            <v>JEYPORE</v>
          </cell>
          <cell r="G44">
            <v>23</v>
          </cell>
          <cell r="H44">
            <v>173</v>
          </cell>
          <cell r="I44">
            <v>4.8</v>
          </cell>
        </row>
        <row r="45">
          <cell r="F45" t="str">
            <v>MUNIGUDA</v>
          </cell>
          <cell r="G45">
            <v>21</v>
          </cell>
          <cell r="H45">
            <v>527</v>
          </cell>
          <cell r="I45">
            <v>4.8</v>
          </cell>
        </row>
        <row r="46">
          <cell r="F46" t="str">
            <v>BALIPADA</v>
          </cell>
          <cell r="G46">
            <v>64</v>
          </cell>
          <cell r="H46">
            <v>1132</v>
          </cell>
          <cell r="I46">
            <v>2.75</v>
          </cell>
        </row>
        <row r="47">
          <cell r="F47" t="str">
            <v>BEGUNIAPADA</v>
          </cell>
          <cell r="G47">
            <v>54</v>
          </cell>
          <cell r="H47">
            <v>918</v>
          </cell>
          <cell r="I47">
            <v>2.75</v>
          </cell>
        </row>
        <row r="48">
          <cell r="F48" t="str">
            <v>BERHAMPUR</v>
          </cell>
          <cell r="G48">
            <v>13</v>
          </cell>
          <cell r="H48">
            <v>357</v>
          </cell>
          <cell r="I48">
            <v>2.75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KAMATA BORIGUMA</v>
          </cell>
          <cell r="H5">
            <v>124</v>
          </cell>
          <cell r="I5">
            <v>2456</v>
          </cell>
          <cell r="J5">
            <v>4.8</v>
          </cell>
        </row>
        <row r="6">
          <cell r="G6" t="str">
            <v>KAMAKHYANAGAR</v>
          </cell>
          <cell r="H6">
            <v>114</v>
          </cell>
          <cell r="I6">
            <v>3392</v>
          </cell>
          <cell r="J6">
            <v>1.5</v>
          </cell>
        </row>
        <row r="7">
          <cell r="G7" t="str">
            <v>CHIKITI</v>
          </cell>
          <cell r="H7">
            <v>88</v>
          </cell>
          <cell r="I7">
            <v>2160</v>
          </cell>
          <cell r="J7">
            <v>2.75</v>
          </cell>
        </row>
        <row r="8">
          <cell r="G8" t="str">
            <v>DHENKANAL</v>
          </cell>
          <cell r="H8">
            <v>204</v>
          </cell>
          <cell r="I8">
            <v>4532</v>
          </cell>
          <cell r="J8">
            <v>1.5</v>
          </cell>
        </row>
        <row r="9">
          <cell r="G9" t="str">
            <v>ASKA</v>
          </cell>
          <cell r="H9">
            <v>26</v>
          </cell>
          <cell r="I9">
            <v>568</v>
          </cell>
          <cell r="J9">
            <v>2.75</v>
          </cell>
        </row>
        <row r="10">
          <cell r="G10" t="str">
            <v>JAGATSINGHPUR</v>
          </cell>
          <cell r="H10">
            <v>30</v>
          </cell>
          <cell r="I10">
            <v>506</v>
          </cell>
          <cell r="J10">
            <v>1.5</v>
          </cell>
        </row>
        <row r="11">
          <cell r="G11" t="str">
            <v>JEYPORE</v>
          </cell>
          <cell r="H11">
            <v>134</v>
          </cell>
          <cell r="I11">
            <v>2897</v>
          </cell>
          <cell r="J11">
            <v>4.8</v>
          </cell>
        </row>
        <row r="12">
          <cell r="G12" t="str">
            <v>KUNDRA</v>
          </cell>
          <cell r="H12">
            <v>85</v>
          </cell>
          <cell r="I12">
            <v>2067</v>
          </cell>
          <cell r="J12">
            <v>4.8</v>
          </cell>
        </row>
        <row r="13">
          <cell r="G13" t="str">
            <v>BERHAMPUR</v>
          </cell>
          <cell r="H13">
            <v>12</v>
          </cell>
          <cell r="I13">
            <v>117</v>
          </cell>
          <cell r="J13">
            <v>2.75</v>
          </cell>
        </row>
        <row r="14">
          <cell r="G14" t="str">
            <v>BADAGADA</v>
          </cell>
          <cell r="H14">
            <v>64</v>
          </cell>
          <cell r="I14">
            <v>771</v>
          </cell>
          <cell r="J14">
            <v>3.8</v>
          </cell>
        </row>
        <row r="15">
          <cell r="G15" t="str">
            <v>HALDI</v>
          </cell>
          <cell r="H15">
            <v>50</v>
          </cell>
          <cell r="I15">
            <v>494</v>
          </cell>
          <cell r="J15">
            <v>4.5</v>
          </cell>
        </row>
        <row r="16">
          <cell r="G16" t="str">
            <v>KUAMARA</v>
          </cell>
          <cell r="H16">
            <v>85</v>
          </cell>
          <cell r="I16">
            <v>1583</v>
          </cell>
          <cell r="J16">
            <v>2.75</v>
          </cell>
        </row>
        <row r="17">
          <cell r="G17" t="str">
            <v>BHUBANESWAR</v>
          </cell>
          <cell r="H17">
            <v>15</v>
          </cell>
          <cell r="I17">
            <v>155</v>
          </cell>
          <cell r="J17">
            <v>1.5</v>
          </cell>
        </row>
        <row r="18">
          <cell r="G18" t="str">
            <v>BEGUNIAPADA</v>
          </cell>
          <cell r="H18">
            <v>69</v>
          </cell>
          <cell r="I18">
            <v>1324</v>
          </cell>
          <cell r="J18">
            <v>2.75</v>
          </cell>
        </row>
        <row r="19">
          <cell r="G19" t="str">
            <v>BERHAMPUR</v>
          </cell>
          <cell r="H19">
            <v>25</v>
          </cell>
          <cell r="I19">
            <v>413</v>
          </cell>
          <cell r="J19">
            <v>2.75</v>
          </cell>
        </row>
        <row r="20">
          <cell r="G20" t="str">
            <v>RAMBAG</v>
          </cell>
          <cell r="H20">
            <v>46</v>
          </cell>
          <cell r="I20">
            <v>585</v>
          </cell>
          <cell r="J20">
            <v>1.5</v>
          </cell>
        </row>
        <row r="21">
          <cell r="G21" t="str">
            <v>MALKANGIRI</v>
          </cell>
          <cell r="H21">
            <v>49</v>
          </cell>
          <cell r="I21">
            <v>872</v>
          </cell>
          <cell r="J21">
            <v>4.8</v>
          </cell>
        </row>
        <row r="22">
          <cell r="G22" t="str">
            <v>SHYAMKHUNTA</v>
          </cell>
          <cell r="H22">
            <v>43</v>
          </cell>
          <cell r="I22">
            <v>955</v>
          </cell>
          <cell r="J22">
            <v>3.8</v>
          </cell>
        </row>
        <row r="23">
          <cell r="G23" t="str">
            <v>BERHAMPUR</v>
          </cell>
          <cell r="H23">
            <v>43</v>
          </cell>
          <cell r="I23">
            <v>1140</v>
          </cell>
          <cell r="J23">
            <v>2.75</v>
          </cell>
        </row>
        <row r="24">
          <cell r="G24" t="str">
            <v>KUAMARA</v>
          </cell>
          <cell r="H24">
            <v>56</v>
          </cell>
          <cell r="I24">
            <v>1601</v>
          </cell>
          <cell r="J24">
            <v>2.75</v>
          </cell>
        </row>
        <row r="25">
          <cell r="G25" t="str">
            <v>DHANPUR</v>
          </cell>
          <cell r="H25">
            <v>25</v>
          </cell>
          <cell r="I25">
            <v>678</v>
          </cell>
          <cell r="J25">
            <v>3.8</v>
          </cell>
        </row>
        <row r="26">
          <cell r="G26" t="str">
            <v>BADAGADA</v>
          </cell>
          <cell r="H26">
            <v>69</v>
          </cell>
          <cell r="I26">
            <v>2140.6999999999998</v>
          </cell>
          <cell r="J26">
            <v>3.8</v>
          </cell>
        </row>
        <row r="27">
          <cell r="G27" t="str">
            <v>ROURKELA</v>
          </cell>
          <cell r="H27">
            <v>100</v>
          </cell>
          <cell r="I27">
            <v>2943</v>
          </cell>
          <cell r="J27">
            <v>3.8</v>
          </cell>
        </row>
        <row r="28">
          <cell r="G28" t="str">
            <v>ANGUL</v>
          </cell>
          <cell r="H28">
            <v>16</v>
          </cell>
          <cell r="I28">
            <v>220</v>
          </cell>
          <cell r="J28">
            <v>2.75</v>
          </cell>
        </row>
        <row r="29">
          <cell r="G29" t="str">
            <v>JEYPORE</v>
          </cell>
          <cell r="H29">
            <v>96</v>
          </cell>
          <cell r="I29">
            <v>2178</v>
          </cell>
          <cell r="J29">
            <v>4.8</v>
          </cell>
        </row>
        <row r="30">
          <cell r="G30" t="str">
            <v>JALESWAR</v>
          </cell>
          <cell r="H30">
            <v>61</v>
          </cell>
          <cell r="I30">
            <v>1143</v>
          </cell>
          <cell r="J30">
            <v>2.75</v>
          </cell>
        </row>
        <row r="31">
          <cell r="G31" t="str">
            <v>KENDRAPARA</v>
          </cell>
          <cell r="H31">
            <v>33</v>
          </cell>
          <cell r="I31">
            <v>685</v>
          </cell>
          <cell r="J31">
            <v>1.5</v>
          </cell>
        </row>
        <row r="32">
          <cell r="G32" t="str">
            <v>BHUBANESWAR</v>
          </cell>
          <cell r="H32">
            <v>7</v>
          </cell>
          <cell r="I32">
            <v>56</v>
          </cell>
          <cell r="J32">
            <v>1.5</v>
          </cell>
        </row>
        <row r="33">
          <cell r="G33" t="str">
            <v>DHENKANAL</v>
          </cell>
          <cell r="H33">
            <v>30</v>
          </cell>
          <cell r="I33">
            <v>566</v>
          </cell>
          <cell r="J33">
            <v>1.5</v>
          </cell>
        </row>
        <row r="34">
          <cell r="G34" t="str">
            <v>BEGUNIAPADA</v>
          </cell>
          <cell r="H34">
            <v>29</v>
          </cell>
          <cell r="I34">
            <v>403</v>
          </cell>
          <cell r="J34">
            <v>2.75</v>
          </cell>
        </row>
        <row r="35">
          <cell r="G35" t="str">
            <v>BERHAMPUR</v>
          </cell>
          <cell r="H35">
            <v>43</v>
          </cell>
          <cell r="I35">
            <v>1265</v>
          </cell>
          <cell r="J35">
            <v>2.75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5"/>
  <sheetViews>
    <sheetView tabSelected="1" workbookViewId="0">
      <selection activeCell="V7" sqref="V7"/>
    </sheetView>
  </sheetViews>
  <sheetFormatPr defaultRowHeight="15"/>
  <cols>
    <col min="1" max="1" width="2.85546875" style="1" customWidth="1"/>
    <col min="2" max="2" width="3.42578125" style="1" bestFit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7.5703125" style="1" customWidth="1"/>
    <col min="8" max="8" width="5.42578125" style="1" bestFit="1" customWidth="1"/>
    <col min="9" max="9" width="9.28515625" style="5" customWidth="1"/>
    <col min="10" max="10" width="5.7109375" style="2" customWidth="1"/>
    <col min="11" max="11" width="7.5703125" style="2" bestFit="1" customWidth="1"/>
    <col min="12" max="12" width="6.42578125" style="2" bestFit="1" customWidth="1"/>
    <col min="13" max="13" width="8.5703125" style="2" bestFit="1" customWidth="1"/>
    <col min="14" max="14" width="35.5703125" style="1" bestFit="1" customWidth="1"/>
    <col min="15" max="16384" width="9.140625" style="1"/>
  </cols>
  <sheetData>
    <row r="1" spans="2:14" ht="8.25" customHeight="1" thickBot="1"/>
    <row r="2" spans="2:14" ht="76.5" customHeight="1" thickBot="1">
      <c r="B2" s="69"/>
      <c r="C2" s="70"/>
      <c r="D2" s="70"/>
      <c r="E2" s="70"/>
      <c r="F2" s="70"/>
      <c r="G2" s="70"/>
      <c r="H2" s="70"/>
      <c r="I2" s="63" t="s">
        <v>17</v>
      </c>
      <c r="J2" s="64"/>
      <c r="K2" s="64"/>
      <c r="L2" s="64"/>
      <c r="M2" s="65"/>
    </row>
    <row r="3" spans="2:14" ht="73.5" customHeight="1" thickBot="1">
      <c r="B3" s="71" t="s">
        <v>16</v>
      </c>
      <c r="C3" s="72"/>
      <c r="D3" s="72"/>
      <c r="E3" s="72"/>
      <c r="F3" s="72"/>
      <c r="G3" s="72"/>
      <c r="H3" s="73"/>
      <c r="I3" s="66" t="s">
        <v>123</v>
      </c>
      <c r="J3" s="67"/>
      <c r="K3" s="67"/>
      <c r="L3" s="67"/>
      <c r="M3" s="68"/>
      <c r="N3" s="2"/>
    </row>
    <row r="4" spans="2:14" s="6" customFormat="1" ht="15.95" customHeight="1" thickBot="1">
      <c r="B4" s="15" t="s">
        <v>13</v>
      </c>
      <c r="C4" s="16" t="s">
        <v>4</v>
      </c>
      <c r="D4" s="16" t="s">
        <v>14</v>
      </c>
      <c r="E4" s="16" t="s">
        <v>18</v>
      </c>
      <c r="F4" s="16" t="s">
        <v>5</v>
      </c>
      <c r="G4" s="16" t="s">
        <v>6</v>
      </c>
      <c r="H4" s="16" t="s">
        <v>7</v>
      </c>
      <c r="I4" s="16" t="s">
        <v>0</v>
      </c>
      <c r="J4" s="17" t="s">
        <v>8</v>
      </c>
      <c r="K4" s="17" t="s">
        <v>10</v>
      </c>
      <c r="L4" s="18" t="s">
        <v>11</v>
      </c>
      <c r="M4" s="36" t="s">
        <v>12</v>
      </c>
      <c r="N4" s="10" t="s">
        <v>20</v>
      </c>
    </row>
    <row r="5" spans="2:14" s="6" customFormat="1" ht="15.95" customHeight="1">
      <c r="B5" s="24">
        <v>1</v>
      </c>
      <c r="C5" s="25" t="s">
        <v>27</v>
      </c>
      <c r="D5" s="25" t="s">
        <v>28</v>
      </c>
      <c r="E5" s="25" t="s">
        <v>29</v>
      </c>
      <c r="F5" s="26" t="s">
        <v>9</v>
      </c>
      <c r="G5" s="25" t="s">
        <v>30</v>
      </c>
      <c r="H5" s="25">
        <v>13</v>
      </c>
      <c r="I5" s="25">
        <v>100</v>
      </c>
      <c r="J5" s="27">
        <f>VLOOKUP(G5,[1]Invoice!$G$5:$J$48,4,FALSE)</f>
        <v>4.8</v>
      </c>
      <c r="K5" s="27">
        <f t="shared" ref="K5:K30" si="0">H5*12</f>
        <v>156</v>
      </c>
      <c r="L5" s="27">
        <v>35</v>
      </c>
      <c r="M5" s="28">
        <f t="shared" ref="M5:M30" si="1">I5*J5+K5+L5</f>
        <v>671</v>
      </c>
      <c r="N5" s="11" t="s">
        <v>31</v>
      </c>
    </row>
    <row r="6" spans="2:14" s="6" customFormat="1" ht="15.95" customHeight="1">
      <c r="B6" s="13">
        <f>B5+1</f>
        <v>2</v>
      </c>
      <c r="C6" s="7" t="s">
        <v>27</v>
      </c>
      <c r="D6" s="7" t="s">
        <v>32</v>
      </c>
      <c r="E6" s="7" t="s">
        <v>33</v>
      </c>
      <c r="F6" s="9" t="s">
        <v>9</v>
      </c>
      <c r="G6" s="7" t="s">
        <v>34</v>
      </c>
      <c r="H6" s="7">
        <v>55</v>
      </c>
      <c r="I6" s="7">
        <v>849</v>
      </c>
      <c r="J6" s="8">
        <f>VLOOKUP(G6,[1]Invoice!$G$5:$J$48,4,FALSE)</f>
        <v>4.8</v>
      </c>
      <c r="K6" s="8">
        <f t="shared" si="0"/>
        <v>660</v>
      </c>
      <c r="L6" s="8">
        <v>35</v>
      </c>
      <c r="M6" s="14">
        <f t="shared" si="1"/>
        <v>4770.2</v>
      </c>
      <c r="N6" s="12" t="s">
        <v>35</v>
      </c>
    </row>
    <row r="7" spans="2:14" s="6" customFormat="1" ht="15.95" customHeight="1">
      <c r="B7" s="13">
        <f t="shared" ref="B7:B30" si="2">B6+1</f>
        <v>3</v>
      </c>
      <c r="C7" s="7" t="s">
        <v>27</v>
      </c>
      <c r="D7" s="7" t="s">
        <v>36</v>
      </c>
      <c r="E7" s="7" t="s">
        <v>37</v>
      </c>
      <c r="F7" s="9" t="s">
        <v>9</v>
      </c>
      <c r="G7" s="7" t="s">
        <v>2</v>
      </c>
      <c r="H7" s="7">
        <v>81</v>
      </c>
      <c r="I7" s="7">
        <v>203</v>
      </c>
      <c r="J7" s="8">
        <f>VLOOKUP(G7,[2]Invoice!$G$5:$J$26,4,FALSE)</f>
        <v>2.75</v>
      </c>
      <c r="K7" s="8">
        <f t="shared" si="0"/>
        <v>972</v>
      </c>
      <c r="L7" s="8">
        <v>35</v>
      </c>
      <c r="M7" s="14">
        <f t="shared" si="1"/>
        <v>1565.25</v>
      </c>
      <c r="N7" s="11" t="s">
        <v>38</v>
      </c>
    </row>
    <row r="8" spans="2:14" s="6" customFormat="1" ht="15.95" customHeight="1">
      <c r="B8" s="13">
        <f t="shared" si="2"/>
        <v>4</v>
      </c>
      <c r="C8" s="7" t="s">
        <v>27</v>
      </c>
      <c r="D8" s="7" t="s">
        <v>39</v>
      </c>
      <c r="E8" s="7" t="s">
        <v>40</v>
      </c>
      <c r="F8" s="9" t="s">
        <v>9</v>
      </c>
      <c r="G8" s="7" t="s">
        <v>41</v>
      </c>
      <c r="H8" s="7">
        <v>57</v>
      </c>
      <c r="I8" s="7">
        <v>834</v>
      </c>
      <c r="J8" s="8">
        <f>VLOOKUP(G8,[1]Invoice!$G$5:$J$48,4,FALSE)</f>
        <v>2.75</v>
      </c>
      <c r="K8" s="8">
        <f t="shared" si="0"/>
        <v>684</v>
      </c>
      <c r="L8" s="8">
        <v>35</v>
      </c>
      <c r="M8" s="14">
        <f t="shared" si="1"/>
        <v>3012.5</v>
      </c>
      <c r="N8" s="11" t="s">
        <v>42</v>
      </c>
    </row>
    <row r="9" spans="2:14" s="6" customFormat="1" ht="15.95" customHeight="1">
      <c r="B9" s="13">
        <f t="shared" si="2"/>
        <v>5</v>
      </c>
      <c r="C9" s="7" t="s">
        <v>27</v>
      </c>
      <c r="D9" s="7" t="s">
        <v>43</v>
      </c>
      <c r="E9" s="7" t="s">
        <v>44</v>
      </c>
      <c r="F9" s="9" t="s">
        <v>9</v>
      </c>
      <c r="G9" s="9" t="s">
        <v>45</v>
      </c>
      <c r="H9" s="7">
        <v>11</v>
      </c>
      <c r="I9" s="7">
        <v>363</v>
      </c>
      <c r="J9" s="8">
        <f>VLOOKUP(G9,[3]Invoice!$F$4:$I$48,4,FALSE)</f>
        <v>2.75</v>
      </c>
      <c r="K9" s="8">
        <f t="shared" si="0"/>
        <v>132</v>
      </c>
      <c r="L9" s="8">
        <v>35</v>
      </c>
      <c r="M9" s="14">
        <f t="shared" si="1"/>
        <v>1165.25</v>
      </c>
      <c r="N9" s="11" t="s">
        <v>46</v>
      </c>
    </row>
    <row r="10" spans="2:14" s="6" customFormat="1" ht="15.95" customHeight="1">
      <c r="B10" s="13">
        <f t="shared" si="2"/>
        <v>6</v>
      </c>
      <c r="C10" s="7" t="s">
        <v>47</v>
      </c>
      <c r="D10" s="7" t="s">
        <v>48</v>
      </c>
      <c r="E10" s="7" t="s">
        <v>49</v>
      </c>
      <c r="F10" s="9" t="s">
        <v>9</v>
      </c>
      <c r="G10" s="7" t="s">
        <v>50</v>
      </c>
      <c r="H10" s="7">
        <v>25</v>
      </c>
      <c r="I10" s="7">
        <v>736</v>
      </c>
      <c r="J10" s="8">
        <f>VLOOKUP(G10,[4]Invoice!$G$5:$J$35,4,FALSE)</f>
        <v>3.8</v>
      </c>
      <c r="K10" s="8">
        <f t="shared" si="0"/>
        <v>300</v>
      </c>
      <c r="L10" s="8">
        <v>35</v>
      </c>
      <c r="M10" s="14">
        <f t="shared" si="1"/>
        <v>3131.7999999999997</v>
      </c>
      <c r="N10" s="11" t="s">
        <v>51</v>
      </c>
    </row>
    <row r="11" spans="2:14" s="6" customFormat="1" ht="15.95" customHeight="1">
      <c r="B11" s="13">
        <f t="shared" si="2"/>
        <v>7</v>
      </c>
      <c r="C11" s="7" t="s">
        <v>47</v>
      </c>
      <c r="D11" s="7" t="s">
        <v>52</v>
      </c>
      <c r="E11" s="7" t="s">
        <v>53</v>
      </c>
      <c r="F11" s="9" t="s">
        <v>9</v>
      </c>
      <c r="G11" s="7" t="s">
        <v>54</v>
      </c>
      <c r="H11" s="7">
        <v>22</v>
      </c>
      <c r="I11" s="7">
        <v>497</v>
      </c>
      <c r="J11" s="8">
        <f>VLOOKUP(G11,[3]Invoice!$F$4:$I$48,4,FALSE)</f>
        <v>1.5</v>
      </c>
      <c r="K11" s="8">
        <f t="shared" si="0"/>
        <v>264</v>
      </c>
      <c r="L11" s="8">
        <v>35</v>
      </c>
      <c r="M11" s="14">
        <f t="shared" si="1"/>
        <v>1044.5</v>
      </c>
      <c r="N11" s="11" t="s">
        <v>24</v>
      </c>
    </row>
    <row r="12" spans="2:14" s="6" customFormat="1" ht="15.95" customHeight="1">
      <c r="B12" s="13">
        <f t="shared" si="2"/>
        <v>8</v>
      </c>
      <c r="C12" s="7" t="s">
        <v>47</v>
      </c>
      <c r="D12" s="7" t="s">
        <v>55</v>
      </c>
      <c r="E12" s="7" t="s">
        <v>56</v>
      </c>
      <c r="F12" s="9" t="s">
        <v>9</v>
      </c>
      <c r="G12" s="7" t="s">
        <v>57</v>
      </c>
      <c r="H12" s="7">
        <v>22</v>
      </c>
      <c r="I12" s="7">
        <v>243</v>
      </c>
      <c r="J12" s="8">
        <f>VLOOKUP(G12,[4]Invoice!$G$5:$J$35,4,FALSE)</f>
        <v>4.5</v>
      </c>
      <c r="K12" s="8">
        <f t="shared" si="0"/>
        <v>264</v>
      </c>
      <c r="L12" s="8">
        <v>35</v>
      </c>
      <c r="M12" s="14">
        <f t="shared" si="1"/>
        <v>1392.5</v>
      </c>
      <c r="N12" s="11" t="s">
        <v>58</v>
      </c>
    </row>
    <row r="13" spans="2:14" s="6" customFormat="1" ht="15.95" customHeight="1">
      <c r="B13" s="13">
        <f t="shared" si="2"/>
        <v>9</v>
      </c>
      <c r="C13" s="7" t="s">
        <v>59</v>
      </c>
      <c r="D13" s="7" t="s">
        <v>60</v>
      </c>
      <c r="E13" s="7" t="s">
        <v>61</v>
      </c>
      <c r="F13" s="9" t="s">
        <v>9</v>
      </c>
      <c r="G13" s="7" t="s">
        <v>2</v>
      </c>
      <c r="H13" s="7">
        <v>8</v>
      </c>
      <c r="I13" s="7">
        <v>33</v>
      </c>
      <c r="J13" s="8">
        <f>VLOOKUP(G13,[2]Invoice!$G$5:$J$26,4,FALSE)</f>
        <v>2.75</v>
      </c>
      <c r="K13" s="8">
        <f t="shared" si="0"/>
        <v>96</v>
      </c>
      <c r="L13" s="8">
        <v>35</v>
      </c>
      <c r="M13" s="14">
        <f t="shared" si="1"/>
        <v>221.75</v>
      </c>
      <c r="N13" s="11" t="s">
        <v>38</v>
      </c>
    </row>
    <row r="14" spans="2:14" s="6" customFormat="1" ht="15.95" customHeight="1">
      <c r="B14" s="13">
        <f t="shared" si="2"/>
        <v>10</v>
      </c>
      <c r="C14" s="7" t="s">
        <v>62</v>
      </c>
      <c r="D14" s="7" t="s">
        <v>63</v>
      </c>
      <c r="E14" s="7" t="s">
        <v>64</v>
      </c>
      <c r="F14" s="9" t="s">
        <v>9</v>
      </c>
      <c r="G14" s="7" t="s">
        <v>2</v>
      </c>
      <c r="H14" s="7">
        <v>47</v>
      </c>
      <c r="I14" s="7">
        <v>1060</v>
      </c>
      <c r="J14" s="8">
        <f>VLOOKUP(G14,[2]Invoice!$G$5:$J$26,4,FALSE)</f>
        <v>2.75</v>
      </c>
      <c r="K14" s="8">
        <f t="shared" si="0"/>
        <v>564</v>
      </c>
      <c r="L14" s="8">
        <v>35</v>
      </c>
      <c r="M14" s="14">
        <f t="shared" si="1"/>
        <v>3514</v>
      </c>
      <c r="N14" s="12" t="s">
        <v>23</v>
      </c>
    </row>
    <row r="15" spans="2:14" s="6" customFormat="1" ht="15.95" customHeight="1">
      <c r="B15" s="13">
        <f t="shared" si="2"/>
        <v>11</v>
      </c>
      <c r="C15" s="7" t="s">
        <v>62</v>
      </c>
      <c r="D15" s="7" t="s">
        <v>65</v>
      </c>
      <c r="E15" s="7" t="s">
        <v>66</v>
      </c>
      <c r="F15" s="9" t="s">
        <v>9</v>
      </c>
      <c r="G15" s="7" t="s">
        <v>1</v>
      </c>
      <c r="H15" s="7">
        <v>18</v>
      </c>
      <c r="I15" s="7">
        <v>333</v>
      </c>
      <c r="J15" s="8">
        <f>VLOOKUP(G15,[2]Invoice!$G$5:$J$26,4,FALSE)</f>
        <v>4.8</v>
      </c>
      <c r="K15" s="8">
        <f t="shared" si="0"/>
        <v>216</v>
      </c>
      <c r="L15" s="8">
        <v>35</v>
      </c>
      <c r="M15" s="14">
        <f t="shared" si="1"/>
        <v>1849.3999999999999</v>
      </c>
      <c r="N15" s="12" t="s">
        <v>67</v>
      </c>
    </row>
    <row r="16" spans="2:14" s="6" customFormat="1" ht="15.95" customHeight="1">
      <c r="B16" s="13">
        <f t="shared" si="2"/>
        <v>12</v>
      </c>
      <c r="C16" s="7" t="s">
        <v>62</v>
      </c>
      <c r="D16" s="7" t="s">
        <v>68</v>
      </c>
      <c r="E16" s="7" t="s">
        <v>69</v>
      </c>
      <c r="F16" s="9" t="s">
        <v>9</v>
      </c>
      <c r="G16" s="7" t="s">
        <v>1</v>
      </c>
      <c r="H16" s="7">
        <v>17</v>
      </c>
      <c r="I16" s="7">
        <v>125</v>
      </c>
      <c r="J16" s="8">
        <f>VLOOKUP(G16,[2]Invoice!$G$5:$J$26,4,FALSE)</f>
        <v>4.8</v>
      </c>
      <c r="K16" s="8">
        <f t="shared" si="0"/>
        <v>204</v>
      </c>
      <c r="L16" s="8">
        <v>35</v>
      </c>
      <c r="M16" s="14">
        <f t="shared" si="1"/>
        <v>839</v>
      </c>
      <c r="N16" s="12" t="s">
        <v>67</v>
      </c>
    </row>
    <row r="17" spans="2:14" s="6" customFormat="1" ht="15.95" customHeight="1">
      <c r="B17" s="13">
        <f t="shared" si="2"/>
        <v>13</v>
      </c>
      <c r="C17" s="19" t="s">
        <v>62</v>
      </c>
      <c r="D17" s="19" t="s">
        <v>70</v>
      </c>
      <c r="E17" s="19" t="s">
        <v>71</v>
      </c>
      <c r="F17" s="9" t="s">
        <v>9</v>
      </c>
      <c r="G17" s="19" t="s">
        <v>19</v>
      </c>
      <c r="H17" s="19">
        <v>38</v>
      </c>
      <c r="I17" s="19">
        <v>840</v>
      </c>
      <c r="J17" s="20">
        <f>VLOOKUP(G17,[2]Invoice!$G$5:$J$26,4,FALSE)</f>
        <v>2.75</v>
      </c>
      <c r="K17" s="20">
        <f t="shared" si="0"/>
        <v>456</v>
      </c>
      <c r="L17" s="20">
        <v>35</v>
      </c>
      <c r="M17" s="29">
        <f t="shared" si="1"/>
        <v>2801</v>
      </c>
      <c r="N17" s="22" t="s">
        <v>25</v>
      </c>
    </row>
    <row r="18" spans="2:14" s="6" customFormat="1" ht="15.95" customHeight="1">
      <c r="B18" s="13">
        <f t="shared" si="2"/>
        <v>14</v>
      </c>
      <c r="C18" s="7" t="s">
        <v>72</v>
      </c>
      <c r="D18" s="7" t="s">
        <v>73</v>
      </c>
      <c r="E18" s="7" t="s">
        <v>74</v>
      </c>
      <c r="F18" s="9" t="s">
        <v>9</v>
      </c>
      <c r="G18" s="7" t="s">
        <v>75</v>
      </c>
      <c r="H18" s="7">
        <v>13</v>
      </c>
      <c r="I18" s="7">
        <v>315</v>
      </c>
      <c r="J18" s="8">
        <v>1.5</v>
      </c>
      <c r="K18" s="8">
        <f t="shared" si="0"/>
        <v>156</v>
      </c>
      <c r="L18" s="8">
        <v>35</v>
      </c>
      <c r="M18" s="14">
        <f t="shared" si="1"/>
        <v>663.5</v>
      </c>
      <c r="N18" s="11" t="s">
        <v>76</v>
      </c>
    </row>
    <row r="19" spans="2:14" s="6" customFormat="1" ht="15.95" customHeight="1">
      <c r="B19" s="13">
        <f t="shared" si="2"/>
        <v>15</v>
      </c>
      <c r="C19" s="7" t="s">
        <v>72</v>
      </c>
      <c r="D19" s="7" t="s">
        <v>77</v>
      </c>
      <c r="E19" s="7" t="s">
        <v>78</v>
      </c>
      <c r="F19" s="9" t="s">
        <v>9</v>
      </c>
      <c r="G19" s="7" t="s">
        <v>79</v>
      </c>
      <c r="H19" s="7">
        <v>10</v>
      </c>
      <c r="I19" s="7">
        <v>116</v>
      </c>
      <c r="J19" s="8">
        <f>VLOOKUP(G19,[1]Invoice!$G$5:$J$48,4,FALSE)</f>
        <v>2.75</v>
      </c>
      <c r="K19" s="8">
        <f t="shared" si="0"/>
        <v>120</v>
      </c>
      <c r="L19" s="8">
        <v>35</v>
      </c>
      <c r="M19" s="14">
        <f t="shared" si="1"/>
        <v>474</v>
      </c>
      <c r="N19" s="11" t="s">
        <v>80</v>
      </c>
    </row>
    <row r="20" spans="2:14" s="6" customFormat="1" ht="15.95" customHeight="1">
      <c r="B20" s="13">
        <f t="shared" si="2"/>
        <v>16</v>
      </c>
      <c r="C20" s="7" t="s">
        <v>72</v>
      </c>
      <c r="D20" s="7" t="s">
        <v>81</v>
      </c>
      <c r="E20" s="7" t="s">
        <v>82</v>
      </c>
      <c r="F20" s="9" t="s">
        <v>9</v>
      </c>
      <c r="G20" s="9" t="s">
        <v>83</v>
      </c>
      <c r="H20" s="7">
        <v>32</v>
      </c>
      <c r="I20" s="7">
        <v>719</v>
      </c>
      <c r="J20" s="8">
        <v>2.75</v>
      </c>
      <c r="K20" s="8">
        <f t="shared" si="0"/>
        <v>384</v>
      </c>
      <c r="L20" s="8">
        <v>35</v>
      </c>
      <c r="M20" s="14">
        <f t="shared" si="1"/>
        <v>2396.25</v>
      </c>
      <c r="N20" s="12" t="s">
        <v>84</v>
      </c>
    </row>
    <row r="21" spans="2:14" s="6" customFormat="1" ht="15.95" customHeight="1">
      <c r="B21" s="13">
        <f t="shared" si="2"/>
        <v>17</v>
      </c>
      <c r="C21" s="7" t="s">
        <v>85</v>
      </c>
      <c r="D21" s="7" t="s">
        <v>86</v>
      </c>
      <c r="E21" s="7" t="s">
        <v>87</v>
      </c>
      <c r="F21" s="9" t="s">
        <v>9</v>
      </c>
      <c r="G21" s="7" t="s">
        <v>88</v>
      </c>
      <c r="H21" s="7">
        <v>94</v>
      </c>
      <c r="I21" s="7">
        <v>2200</v>
      </c>
      <c r="J21" s="8">
        <f>VLOOKUP(G21,[4]Invoice!$G$5:$J$35,4,FALSE)</f>
        <v>2.75</v>
      </c>
      <c r="K21" s="8">
        <f t="shared" si="0"/>
        <v>1128</v>
      </c>
      <c r="L21" s="8">
        <v>35</v>
      </c>
      <c r="M21" s="14">
        <f t="shared" si="1"/>
        <v>7213</v>
      </c>
      <c r="N21" s="11" t="s">
        <v>89</v>
      </c>
    </row>
    <row r="22" spans="2:14" s="6" customFormat="1" ht="15.95" customHeight="1">
      <c r="B22" s="13">
        <f t="shared" si="2"/>
        <v>18</v>
      </c>
      <c r="C22" s="7" t="s">
        <v>85</v>
      </c>
      <c r="D22" s="7" t="s">
        <v>90</v>
      </c>
      <c r="E22" s="7" t="s">
        <v>91</v>
      </c>
      <c r="F22" s="9" t="s">
        <v>9</v>
      </c>
      <c r="G22" s="7" t="s">
        <v>88</v>
      </c>
      <c r="H22" s="7">
        <v>17</v>
      </c>
      <c r="I22" s="7">
        <v>109</v>
      </c>
      <c r="J22" s="8">
        <f>VLOOKUP(G22,[4]Invoice!$G$5:$J$35,4,FALSE)</f>
        <v>2.75</v>
      </c>
      <c r="K22" s="8">
        <f t="shared" si="0"/>
        <v>204</v>
      </c>
      <c r="L22" s="8">
        <v>35</v>
      </c>
      <c r="M22" s="14">
        <f t="shared" si="1"/>
        <v>538.75</v>
      </c>
      <c r="N22" s="11" t="s">
        <v>89</v>
      </c>
    </row>
    <row r="23" spans="2:14" s="6" customFormat="1" ht="15.95" customHeight="1">
      <c r="B23" s="13">
        <f t="shared" si="2"/>
        <v>19</v>
      </c>
      <c r="C23" s="7" t="s">
        <v>85</v>
      </c>
      <c r="D23" s="7" t="s">
        <v>92</v>
      </c>
      <c r="E23" s="7" t="s">
        <v>93</v>
      </c>
      <c r="F23" s="9" t="s">
        <v>9</v>
      </c>
      <c r="G23" s="9" t="s">
        <v>45</v>
      </c>
      <c r="H23" s="7">
        <v>57</v>
      </c>
      <c r="I23" s="7">
        <v>1126</v>
      </c>
      <c r="J23" s="8">
        <f>VLOOKUP(G23,[3]Invoice!$F$4:$I$48,4,FALSE)</f>
        <v>2.75</v>
      </c>
      <c r="K23" s="8">
        <f t="shared" si="0"/>
        <v>684</v>
      </c>
      <c r="L23" s="8">
        <v>35</v>
      </c>
      <c r="M23" s="14">
        <f t="shared" si="1"/>
        <v>3815.5</v>
      </c>
      <c r="N23" s="11" t="s">
        <v>46</v>
      </c>
    </row>
    <row r="24" spans="2:14" s="6" customFormat="1" ht="15.95" customHeight="1">
      <c r="B24" s="13">
        <f t="shared" si="2"/>
        <v>20</v>
      </c>
      <c r="C24" s="7" t="s">
        <v>94</v>
      </c>
      <c r="D24" s="7" t="s">
        <v>95</v>
      </c>
      <c r="E24" s="7" t="s">
        <v>96</v>
      </c>
      <c r="F24" s="9" t="s">
        <v>9</v>
      </c>
      <c r="G24" s="7" t="s">
        <v>97</v>
      </c>
      <c r="H24" s="7">
        <v>94</v>
      </c>
      <c r="I24" s="7">
        <v>2482</v>
      </c>
      <c r="J24" s="8">
        <f>VLOOKUP(G24,[4]Invoice!$G$5:$J$35,4,FALSE)</f>
        <v>4.8</v>
      </c>
      <c r="K24" s="8">
        <f t="shared" si="0"/>
        <v>1128</v>
      </c>
      <c r="L24" s="8">
        <v>35</v>
      </c>
      <c r="M24" s="14">
        <f t="shared" si="1"/>
        <v>13076.6</v>
      </c>
      <c r="N24" s="11" t="s">
        <v>98</v>
      </c>
    </row>
    <row r="25" spans="2:14" s="6" customFormat="1" ht="15.95" customHeight="1">
      <c r="B25" s="13">
        <f t="shared" si="2"/>
        <v>21</v>
      </c>
      <c r="C25" s="7" t="s">
        <v>99</v>
      </c>
      <c r="D25" s="7" t="s">
        <v>100</v>
      </c>
      <c r="E25" s="7" t="s">
        <v>101</v>
      </c>
      <c r="F25" s="9" t="s">
        <v>9</v>
      </c>
      <c r="G25" s="7" t="s">
        <v>102</v>
      </c>
      <c r="H25" s="7">
        <v>82</v>
      </c>
      <c r="I25" s="7">
        <v>1856</v>
      </c>
      <c r="J25" s="8">
        <f>VLOOKUP(G25,[4]Invoice!$G$5:$J$35,4,FALSE)</f>
        <v>2.75</v>
      </c>
      <c r="K25" s="8">
        <f t="shared" si="0"/>
        <v>984</v>
      </c>
      <c r="L25" s="8">
        <v>35</v>
      </c>
      <c r="M25" s="14">
        <f t="shared" si="1"/>
        <v>6123</v>
      </c>
      <c r="N25" s="11" t="s">
        <v>103</v>
      </c>
    </row>
    <row r="26" spans="2:14" s="6" customFormat="1" ht="15.95" customHeight="1">
      <c r="B26" s="13">
        <f t="shared" si="2"/>
        <v>22</v>
      </c>
      <c r="C26" s="7" t="s">
        <v>99</v>
      </c>
      <c r="D26" s="7" t="s">
        <v>104</v>
      </c>
      <c r="E26" s="7" t="s">
        <v>105</v>
      </c>
      <c r="F26" s="9" t="s">
        <v>9</v>
      </c>
      <c r="G26" s="7" t="s">
        <v>2</v>
      </c>
      <c r="H26" s="7">
        <v>70</v>
      </c>
      <c r="I26" s="7">
        <v>1969</v>
      </c>
      <c r="J26" s="8">
        <f>VLOOKUP(G26,[2]Invoice!$G$5:$J$26,4,FALSE)</f>
        <v>2.75</v>
      </c>
      <c r="K26" s="8">
        <f t="shared" si="0"/>
        <v>840</v>
      </c>
      <c r="L26" s="8">
        <v>35</v>
      </c>
      <c r="M26" s="14">
        <f t="shared" si="1"/>
        <v>6289.75</v>
      </c>
      <c r="N26" s="12" t="s">
        <v>23</v>
      </c>
    </row>
    <row r="27" spans="2:14" s="6" customFormat="1" ht="15.95" customHeight="1">
      <c r="B27" s="13">
        <f t="shared" si="2"/>
        <v>23</v>
      </c>
      <c r="C27" s="7" t="s">
        <v>106</v>
      </c>
      <c r="D27" s="7" t="s">
        <v>107</v>
      </c>
      <c r="E27" s="7" t="s">
        <v>108</v>
      </c>
      <c r="F27" s="9" t="s">
        <v>9</v>
      </c>
      <c r="G27" s="9" t="s">
        <v>109</v>
      </c>
      <c r="H27" s="7">
        <v>77</v>
      </c>
      <c r="I27" s="7">
        <v>1873</v>
      </c>
      <c r="J27" s="8">
        <v>1.5</v>
      </c>
      <c r="K27" s="8">
        <f t="shared" si="0"/>
        <v>924</v>
      </c>
      <c r="L27" s="8">
        <v>35</v>
      </c>
      <c r="M27" s="14">
        <f t="shared" si="1"/>
        <v>3768.5</v>
      </c>
      <c r="N27" s="11" t="s">
        <v>110</v>
      </c>
    </row>
    <row r="28" spans="2:14" s="6" customFormat="1" ht="15.95" customHeight="1">
      <c r="B28" s="13">
        <f t="shared" si="2"/>
        <v>24</v>
      </c>
      <c r="C28" s="7" t="s">
        <v>111</v>
      </c>
      <c r="D28" s="7" t="s">
        <v>112</v>
      </c>
      <c r="E28" s="7" t="s">
        <v>113</v>
      </c>
      <c r="F28" s="9" t="s">
        <v>9</v>
      </c>
      <c r="G28" s="7" t="s">
        <v>3</v>
      </c>
      <c r="H28" s="7">
        <v>4</v>
      </c>
      <c r="I28" s="7">
        <v>79</v>
      </c>
      <c r="J28" s="8">
        <f>VLOOKUP(G28,[2]Invoice!$G$5:$J$26,4,FALSE)</f>
        <v>1.5</v>
      </c>
      <c r="K28" s="8">
        <f t="shared" si="0"/>
        <v>48</v>
      </c>
      <c r="L28" s="8">
        <v>35</v>
      </c>
      <c r="M28" s="14">
        <f t="shared" si="1"/>
        <v>201.5</v>
      </c>
      <c r="N28" s="11" t="s">
        <v>114</v>
      </c>
    </row>
    <row r="29" spans="2:14" s="6" customFormat="1" ht="15.95" customHeight="1">
      <c r="B29" s="13">
        <f t="shared" si="2"/>
        <v>25</v>
      </c>
      <c r="C29" s="7" t="s">
        <v>115</v>
      </c>
      <c r="D29" s="7" t="s">
        <v>116</v>
      </c>
      <c r="E29" s="7" t="s">
        <v>117</v>
      </c>
      <c r="F29" s="9" t="s">
        <v>9</v>
      </c>
      <c r="G29" s="7" t="s">
        <v>15</v>
      </c>
      <c r="H29" s="7">
        <v>20</v>
      </c>
      <c r="I29" s="7">
        <v>508</v>
      </c>
      <c r="J29" s="8">
        <f>VLOOKUP(G29,[2]Invoice!$G$5:$J$26,4,FALSE)</f>
        <v>2.75</v>
      </c>
      <c r="K29" s="8">
        <f t="shared" si="0"/>
        <v>240</v>
      </c>
      <c r="L29" s="8">
        <v>35</v>
      </c>
      <c r="M29" s="14">
        <f t="shared" si="1"/>
        <v>1672</v>
      </c>
      <c r="N29" s="11" t="s">
        <v>21</v>
      </c>
    </row>
    <row r="30" spans="2:14" s="6" customFormat="1" ht="15.95" customHeight="1" thickBot="1">
      <c r="B30" s="30">
        <f t="shared" si="2"/>
        <v>26</v>
      </c>
      <c r="C30" s="31" t="s">
        <v>115</v>
      </c>
      <c r="D30" s="31" t="s">
        <v>118</v>
      </c>
      <c r="E30" s="31" t="s">
        <v>119</v>
      </c>
      <c r="F30" s="32" t="s">
        <v>9</v>
      </c>
      <c r="G30" s="31" t="s">
        <v>120</v>
      </c>
      <c r="H30" s="31">
        <v>100</v>
      </c>
      <c r="I30" s="31">
        <v>3163</v>
      </c>
      <c r="J30" s="33">
        <f>VLOOKUP(G30,[4]Invoice!$G$5:$J$35,4,FALSE)</f>
        <v>3.8</v>
      </c>
      <c r="K30" s="33">
        <f t="shared" si="0"/>
        <v>1200</v>
      </c>
      <c r="L30" s="33">
        <v>35</v>
      </c>
      <c r="M30" s="34">
        <f t="shared" si="1"/>
        <v>13254.4</v>
      </c>
      <c r="N30" s="11" t="s">
        <v>121</v>
      </c>
    </row>
    <row r="31" spans="2:14" s="6" customFormat="1" ht="15.95" customHeight="1" thickBot="1">
      <c r="B31" s="74" t="s">
        <v>122</v>
      </c>
      <c r="C31" s="75"/>
      <c r="D31" s="75"/>
      <c r="E31" s="75"/>
      <c r="F31" s="75"/>
      <c r="G31" s="75"/>
      <c r="H31" s="75"/>
      <c r="I31" s="75"/>
      <c r="J31" s="75"/>
      <c r="K31" s="75"/>
      <c r="L31" s="76"/>
      <c r="M31" s="35">
        <f>ROUND(SUM(M5:M30),0)</f>
        <v>85465</v>
      </c>
      <c r="N31" s="21"/>
    </row>
    <row r="32" spans="2:14" s="6" customFormat="1" ht="15.95" customHeight="1" thickBot="1">
      <c r="B32" s="53"/>
      <c r="C32" s="54"/>
      <c r="D32" s="54"/>
      <c r="E32" s="54"/>
      <c r="F32" s="54"/>
      <c r="G32" s="54"/>
      <c r="H32" s="23">
        <f>SUM(H5:H30)</f>
        <v>1084</v>
      </c>
      <c r="I32" s="23">
        <f>SUM(I5:I30)</f>
        <v>22731</v>
      </c>
      <c r="J32" s="55"/>
      <c r="K32" s="55"/>
      <c r="L32" s="55"/>
      <c r="M32" s="56"/>
      <c r="N32"/>
    </row>
    <row r="33" spans="2:16" s="3" customFormat="1" ht="33.75" customHeight="1" thickBot="1">
      <c r="B33" s="60" t="s">
        <v>26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P33" s="4"/>
    </row>
    <row r="34" spans="2:16" s="3" customFormat="1" ht="46.5" customHeight="1" thickBot="1">
      <c r="B34" s="57" t="s">
        <v>22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9"/>
    </row>
    <row r="35" spans="2:16">
      <c r="N35" s="3"/>
    </row>
  </sheetData>
  <sortState ref="C4:M18">
    <sortCondition ref="C4:C18"/>
    <sortCondition ref="D4:D18"/>
  </sortState>
  <mergeCells count="7">
    <mergeCell ref="B34:M34"/>
    <mergeCell ref="B33:M33"/>
    <mergeCell ref="I2:M2"/>
    <mergeCell ref="I3:M3"/>
    <mergeCell ref="B2:H2"/>
    <mergeCell ref="B3:H3"/>
    <mergeCell ref="B31:L31"/>
  </mergeCells>
  <conditionalFormatting sqref="E33:E1048576 E1:E3">
    <cfRule type="duplicateValues" dxfId="1" priority="2"/>
  </conditionalFormatting>
  <pageMargins left="0.15748031496062992" right="0.11811023622047245" top="0.31496062992125984" bottom="0.35433070866141736" header="0.19685039370078741" footer="0.15748031496062992"/>
  <pageSetup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8"/>
  <sheetViews>
    <sheetView workbookViewId="0">
      <selection activeCell="F6" sqref="F6"/>
    </sheetView>
  </sheetViews>
  <sheetFormatPr defaultRowHeight="15"/>
  <cols>
    <col min="4" max="4" width="19.140625" bestFit="1" customWidth="1"/>
  </cols>
  <sheetData>
    <row r="3" spans="3:6" ht="15.75" thickBot="1"/>
    <row r="4" spans="3:6" ht="30.75" thickBot="1">
      <c r="C4" s="37" t="s">
        <v>13</v>
      </c>
      <c r="D4" s="38" t="s">
        <v>124</v>
      </c>
      <c r="E4" s="39" t="s">
        <v>125</v>
      </c>
      <c r="F4" s="40" t="s">
        <v>126</v>
      </c>
    </row>
    <row r="5" spans="3:6">
      <c r="C5" s="41">
        <v>1</v>
      </c>
      <c r="D5" s="42" t="s">
        <v>127</v>
      </c>
      <c r="E5" s="43">
        <v>1.5</v>
      </c>
      <c r="F5" s="44">
        <v>12</v>
      </c>
    </row>
    <row r="6" spans="3:6">
      <c r="C6" s="45">
        <v>2</v>
      </c>
      <c r="D6" s="46" t="s">
        <v>128</v>
      </c>
      <c r="E6" s="47">
        <v>2.75</v>
      </c>
      <c r="F6" s="48">
        <v>12</v>
      </c>
    </row>
    <row r="7" spans="3:6">
      <c r="C7" s="45">
        <v>3</v>
      </c>
      <c r="D7" s="46" t="s">
        <v>129</v>
      </c>
      <c r="E7" s="47">
        <v>3.8</v>
      </c>
      <c r="F7" s="48">
        <v>12</v>
      </c>
    </row>
    <row r="8" spans="3:6" ht="15.75" thickBot="1">
      <c r="C8" s="49">
        <v>4</v>
      </c>
      <c r="D8" s="50" t="s">
        <v>130</v>
      </c>
      <c r="E8" s="51">
        <v>4.8</v>
      </c>
      <c r="F8" s="52">
        <v>12</v>
      </c>
    </row>
  </sheetData>
  <conditionalFormatting sqref="C4 D5:D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2025-09-11T06:41:52Z</cp:lastPrinted>
  <dcterms:created xsi:type="dcterms:W3CDTF">2023-10-09T12:38:08Z</dcterms:created>
  <dcterms:modified xsi:type="dcterms:W3CDTF">2025-09-11T06:41:53Z</dcterms:modified>
</cp:coreProperties>
</file>