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57" i="1"/>
  <c r="J55"/>
  <c r="H55"/>
  <c r="J54"/>
  <c r="H54"/>
  <c r="J53"/>
  <c r="H53"/>
  <c r="J52"/>
  <c r="H52"/>
  <c r="J51"/>
  <c r="H51"/>
  <c r="J50"/>
  <c r="H50"/>
  <c r="J49"/>
  <c r="H49"/>
  <c r="J48"/>
  <c r="H48"/>
  <c r="J47"/>
  <c r="H47"/>
  <c r="J46"/>
  <c r="H46"/>
  <c r="J45"/>
  <c r="H45"/>
  <c r="J44"/>
  <c r="H44"/>
  <c r="J43"/>
  <c r="H43"/>
  <c r="J42"/>
  <c r="H42"/>
  <c r="J41"/>
  <c r="H41"/>
  <c r="J40"/>
  <c r="H40"/>
  <c r="J39"/>
  <c r="H39"/>
  <c r="J38"/>
  <c r="H38"/>
  <c r="J37"/>
  <c r="H37"/>
  <c r="J36"/>
  <c r="H36"/>
  <c r="J35"/>
  <c r="H35"/>
  <c r="J34"/>
  <c r="H34"/>
  <c r="J33"/>
  <c r="H33"/>
  <c r="J32"/>
  <c r="H32"/>
  <c r="J31"/>
  <c r="H31"/>
  <c r="J30"/>
  <c r="H30"/>
  <c r="J29"/>
  <c r="H29"/>
  <c r="J28"/>
  <c r="H28"/>
  <c r="J27"/>
  <c r="H27"/>
  <c r="J26"/>
  <c r="H26"/>
  <c r="J25"/>
  <c r="H25"/>
  <c r="J24"/>
  <c r="H24"/>
  <c r="J23"/>
  <c r="H23"/>
  <c r="J22"/>
  <c r="H22"/>
  <c r="J21"/>
  <c r="H21"/>
  <c r="J20"/>
  <c r="H20"/>
  <c r="J19"/>
  <c r="H19"/>
  <c r="J18"/>
  <c r="H18"/>
  <c r="J17"/>
  <c r="H17"/>
  <c r="J16"/>
  <c r="H16"/>
  <c r="J15"/>
  <c r="H15"/>
  <c r="J14"/>
  <c r="H14"/>
  <c r="J13"/>
  <c r="H13"/>
  <c r="J12"/>
  <c r="H12"/>
  <c r="J11"/>
  <c r="H11"/>
  <c r="J10"/>
  <c r="H10"/>
  <c r="J9"/>
  <c r="H9"/>
  <c r="J8"/>
  <c r="H8"/>
  <c r="J7"/>
  <c r="H7"/>
  <c r="J6"/>
  <c r="H6"/>
  <c r="J5"/>
  <c r="H5"/>
  <c r="J4"/>
  <c r="H4"/>
  <c r="I4" l="1"/>
  <c r="L4" s="1"/>
  <c r="I5"/>
  <c r="L5" s="1"/>
  <c r="I6"/>
  <c r="L6" s="1"/>
  <c r="I7"/>
  <c r="L7" s="1"/>
  <c r="I8"/>
  <c r="L8" s="1"/>
  <c r="I9"/>
  <c r="L9" s="1"/>
  <c r="I10"/>
  <c r="L10" s="1"/>
  <c r="I11"/>
  <c r="L11" s="1"/>
  <c r="I12"/>
  <c r="L12" s="1"/>
  <c r="I13"/>
  <c r="L13" s="1"/>
  <c r="I14"/>
  <c r="L14" s="1"/>
  <c r="I15"/>
  <c r="L15" s="1"/>
  <c r="I16"/>
  <c r="L16" s="1"/>
  <c r="I17"/>
  <c r="L17" s="1"/>
  <c r="I18"/>
  <c r="L18" s="1"/>
  <c r="I19"/>
  <c r="L19" s="1"/>
  <c r="I20"/>
  <c r="L20" s="1"/>
  <c r="I21"/>
  <c r="L21" s="1"/>
  <c r="I22"/>
  <c r="L22" s="1"/>
  <c r="I23"/>
  <c r="L23" s="1"/>
  <c r="I24"/>
  <c r="L24" s="1"/>
  <c r="I25"/>
  <c r="L25" s="1"/>
  <c r="I26"/>
  <c r="L26" s="1"/>
  <c r="I27"/>
  <c r="L27" s="1"/>
  <c r="I28"/>
  <c r="L28" s="1"/>
  <c r="I29"/>
  <c r="L29" s="1"/>
  <c r="I30"/>
  <c r="L30" s="1"/>
  <c r="I31"/>
  <c r="L31" s="1"/>
  <c r="I32"/>
  <c r="L32" s="1"/>
  <c r="I33"/>
  <c r="L33" s="1"/>
  <c r="I34"/>
  <c r="L34" s="1"/>
  <c r="I35"/>
  <c r="L35" s="1"/>
  <c r="I36"/>
  <c r="L36" s="1"/>
  <c r="I37"/>
  <c r="L37" s="1"/>
  <c r="I38"/>
  <c r="L38" s="1"/>
  <c r="I39"/>
  <c r="L39" s="1"/>
  <c r="I40"/>
  <c r="L40" s="1"/>
  <c r="I41"/>
  <c r="L41" s="1"/>
  <c r="I42"/>
  <c r="L42" s="1"/>
  <c r="I43"/>
  <c r="L43" s="1"/>
  <c r="I44"/>
  <c r="L44" s="1"/>
  <c r="I45"/>
  <c r="L45" s="1"/>
  <c r="I46"/>
  <c r="L46" s="1"/>
  <c r="I47"/>
  <c r="L47" s="1"/>
  <c r="I48"/>
  <c r="L48" s="1"/>
  <c r="I49"/>
  <c r="L49" s="1"/>
  <c r="I50"/>
  <c r="L50" s="1"/>
  <c r="I51"/>
  <c r="L51" s="1"/>
  <c r="I52"/>
  <c r="L52" s="1"/>
  <c r="I53"/>
  <c r="L53" s="1"/>
  <c r="I54"/>
  <c r="L54" s="1"/>
  <c r="I55"/>
  <c r="L55" s="1"/>
  <c r="L56" l="1"/>
</calcChain>
</file>

<file path=xl/sharedStrings.xml><?xml version="1.0" encoding="utf-8"?>
<sst xmlns="http://schemas.openxmlformats.org/spreadsheetml/2006/main" count="278" uniqueCount="140">
  <si>
    <t>Thanking you for your business.
PRAGATI LOGISTICS</t>
  </si>
  <si>
    <t>BALASORE</t>
  </si>
  <si>
    <t>BARIPADA</t>
  </si>
  <si>
    <t>JAJPUR TOWN</t>
  </si>
  <si>
    <t>ANGUL</t>
  </si>
  <si>
    <t>CTC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</si>
  <si>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</si>
  <si>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</si>
  <si>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</si>
  <si>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</si>
  <si>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</si>
  <si>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</si>
  <si>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</si>
  <si>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</si>
  <si>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S.CH.</t>
  </si>
  <si>
    <t>LR CH.</t>
  </si>
  <si>
    <t>HML</t>
  </si>
  <si>
    <t>AMT.</t>
  </si>
  <si>
    <t>INVOICE
PRAGATI LOGISTICS, 
SAMANTA SAHI KHUNTIA LANE,8984191006
GST No:21AGHPB9356M1Z9</t>
  </si>
  <si>
    <t xml:space="preserve">
ARISTO PHARMACEUTICALS PVT LTD
Address:MANIRAJ INDUSTRIES CAMPUS 736/111,
CHAULIAGANJ-753004 ODISHA,7978935458
GST No:21AAACA4495N1ZK
</t>
  </si>
  <si>
    <t>Kindly, verify &amp; confirm within 7 days, else GST will be filed by 20th MARCH, 2024. 
GST to be paid by Consignor under Reverse Charge Mechanism(RCM) as per GST.</t>
  </si>
  <si>
    <t>03/2/2025</t>
  </si>
  <si>
    <t>PL/JA/24746</t>
  </si>
  <si>
    <t>3871/3872/3873</t>
  </si>
  <si>
    <t>PL/JA/24749</t>
  </si>
  <si>
    <t>3874</t>
  </si>
  <si>
    <t>PL/JA/24750</t>
  </si>
  <si>
    <t>3865/3866/3867/3868/3869/3870</t>
  </si>
  <si>
    <t>PL/JA/24752</t>
  </si>
  <si>
    <t>3875</t>
  </si>
  <si>
    <t>PL/JA/24755</t>
  </si>
  <si>
    <t>3876</t>
  </si>
  <si>
    <t>04/2/2025</t>
  </si>
  <si>
    <t>PL/JA/24894</t>
  </si>
  <si>
    <t>3940/41</t>
  </si>
  <si>
    <t>PL/JA/24895</t>
  </si>
  <si>
    <t>3936/3937/3938</t>
  </si>
  <si>
    <t>PL/JA/24896</t>
  </si>
  <si>
    <t>3957</t>
  </si>
  <si>
    <t>07/2/2025</t>
  </si>
  <si>
    <t>PL/JA/25155</t>
  </si>
  <si>
    <t>4277</t>
  </si>
  <si>
    <t>PL/JA/25161</t>
  </si>
  <si>
    <t>4261</t>
  </si>
  <si>
    <t>PL/JA/25162</t>
  </si>
  <si>
    <t>4256/57/58/59</t>
  </si>
  <si>
    <t>PL/JA/25173</t>
  </si>
  <si>
    <t>4272/4273/4274</t>
  </si>
  <si>
    <t>PL/JA/25174</t>
  </si>
  <si>
    <t>4260</t>
  </si>
  <si>
    <t>PL/JA/25177</t>
  </si>
  <si>
    <t>4275/4276</t>
  </si>
  <si>
    <t>PL/JA/25179</t>
  </si>
  <si>
    <t>4185</t>
  </si>
  <si>
    <t>PL/JA/25180</t>
  </si>
  <si>
    <t>4186/4187</t>
  </si>
  <si>
    <t>PL/JA/25183</t>
  </si>
  <si>
    <t>4262/4263</t>
  </si>
  <si>
    <t>PL/JA/25184</t>
  </si>
  <si>
    <t>4264</t>
  </si>
  <si>
    <t>PL/JA/25186</t>
  </si>
  <si>
    <t>4265/4266/4267/4268/4269/4270/4271</t>
  </si>
  <si>
    <t>08/2/2025</t>
  </si>
  <si>
    <t>PL/JA/25243</t>
  </si>
  <si>
    <t>4415/4416/ 4417/4418</t>
  </si>
  <si>
    <t>10/2/2025</t>
  </si>
  <si>
    <t>PL/JA/25333</t>
  </si>
  <si>
    <t>4572</t>
  </si>
  <si>
    <t>PL/JA/25334</t>
  </si>
  <si>
    <t>4569/4570/4571</t>
  </si>
  <si>
    <t>PL/JA/25335</t>
  </si>
  <si>
    <t>4573</t>
  </si>
  <si>
    <t>PL/JA/25336</t>
  </si>
  <si>
    <t>4574/75</t>
  </si>
  <si>
    <t>12/2/2025</t>
  </si>
  <si>
    <t>PL/JA/25480</t>
  </si>
  <si>
    <t>4705</t>
  </si>
  <si>
    <t>PL/JA/25481</t>
  </si>
  <si>
    <t>4700/4701/ 4702/4703</t>
  </si>
  <si>
    <t>13/2/2025</t>
  </si>
  <si>
    <t>PL/JA/25511</t>
  </si>
  <si>
    <t>4707/4708/ 4709/4710</t>
  </si>
  <si>
    <t>PL/JA/25545</t>
  </si>
  <si>
    <t>24836</t>
  </si>
  <si>
    <t>PL/JA/25561</t>
  </si>
  <si>
    <t>24842</t>
  </si>
  <si>
    <t>PL/JA/25562</t>
  </si>
  <si>
    <t>24837</t>
  </si>
  <si>
    <t>14/2/2025</t>
  </si>
  <si>
    <t>PL/JA/25631</t>
  </si>
  <si>
    <t>24906</t>
  </si>
  <si>
    <t>PL/JA/25632</t>
  </si>
  <si>
    <t>24907</t>
  </si>
  <si>
    <t>PL/JA/25633</t>
  </si>
  <si>
    <t>24913</t>
  </si>
  <si>
    <t>PL/JA/25764</t>
  </si>
  <si>
    <t>4905</t>
  </si>
  <si>
    <t>15/2/2025</t>
  </si>
  <si>
    <t>PL/JA/25739</t>
  </si>
  <si>
    <t>5027/28/29</t>
  </si>
  <si>
    <t>PL/JA/25740</t>
  </si>
  <si>
    <t>5022/23/24/25</t>
  </si>
  <si>
    <t>17/2/2025</t>
  </si>
  <si>
    <t>PL/JA/25841</t>
  </si>
  <si>
    <t>5068</t>
  </si>
  <si>
    <t>18/2/2025</t>
  </si>
  <si>
    <t>PL/JA/25905</t>
  </si>
  <si>
    <t>5124/5125/ 5126/5127</t>
  </si>
  <si>
    <t>PL/JA/25906</t>
  </si>
  <si>
    <t>5130/5131</t>
  </si>
  <si>
    <t>PL/JA/25907</t>
  </si>
  <si>
    <t>5123</t>
  </si>
  <si>
    <t>PL/JA/25908</t>
  </si>
  <si>
    <t>5121/5122</t>
  </si>
  <si>
    <t>21/2/2025</t>
  </si>
  <si>
    <t>PL/JA/26154</t>
  </si>
  <si>
    <t>5323/5324/ 5325/5326</t>
  </si>
  <si>
    <t>PL/JA/26157</t>
  </si>
  <si>
    <t>5329/5330/5331</t>
  </si>
  <si>
    <t>24/2/2025</t>
  </si>
  <si>
    <t>PL/JA/26367</t>
  </si>
  <si>
    <t>5563/5564/ 65/66/67</t>
  </si>
  <si>
    <t>PL/JA/26368</t>
  </si>
  <si>
    <t>5570/71/72</t>
  </si>
  <si>
    <t>PL/JA/26374</t>
  </si>
  <si>
    <t>25579</t>
  </si>
  <si>
    <t>PL/JA/26375</t>
  </si>
  <si>
    <t>25573</t>
  </si>
  <si>
    <t>PL/JA/26376</t>
  </si>
  <si>
    <t>25606</t>
  </si>
  <si>
    <t>PL/JA/26378</t>
  </si>
  <si>
    <t>25611</t>
  </si>
  <si>
    <t>PL/JA/26450</t>
  </si>
  <si>
    <t>5632/33/34</t>
  </si>
  <si>
    <t>PL/JA/26451</t>
  </si>
  <si>
    <t>5651</t>
  </si>
  <si>
    <t>PL/JA/26452</t>
  </si>
  <si>
    <t>5618/5621/5624</t>
  </si>
  <si>
    <t>(RUPEES TWENTY THREE THOUSAND FIVE HUNDRED FIVE ONLY)</t>
  </si>
  <si>
    <t>Bill Date: 28/02/2025
Bill NO : 36442
Total Amount : 23505.00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</si>
</sst>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1" xfId="0" applyNumberFormat="1" applyBorder="1" applyAlignment="1">
      <alignment vertical="center" wrapText="1"/>
    </xf>
    <xf numFmtId="2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6</xdr:col>
      <xdr:colOff>247650</xdr:colOff>
      <xdr:row>0</xdr:row>
      <xdr:rowOff>1031143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57150"/>
          <a:ext cx="4152900" cy="9739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</row>
        <row r="4">
          <cell r="C4" t="str">
            <v>BALASORE</v>
          </cell>
          <cell r="D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</row>
        <row r="7">
          <cell r="C7" t="str">
            <v>BARAGARH</v>
          </cell>
          <cell r="D7">
            <v>73.180000000000007</v>
          </cell>
        </row>
        <row r="8">
          <cell r="C8" t="str">
            <v>BARIPADA</v>
          </cell>
          <cell r="D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</row>
        <row r="11">
          <cell r="C11" t="str">
            <v>BHUBANESWAR</v>
          </cell>
          <cell r="D11">
            <v>20.48</v>
          </cell>
        </row>
        <row r="12">
          <cell r="C12" t="str">
            <v>BOLANGIR</v>
          </cell>
          <cell r="D12">
            <v>86.49</v>
          </cell>
        </row>
        <row r="13">
          <cell r="C13" t="str">
            <v>CHARAMPA</v>
          </cell>
          <cell r="D13">
            <v>35.119999999999997</v>
          </cell>
        </row>
        <row r="14">
          <cell r="C14" t="str">
            <v>CHHEND</v>
          </cell>
          <cell r="D14">
            <v>35.119999999999997</v>
          </cell>
        </row>
        <row r="15">
          <cell r="C15" t="str">
            <v>DAMANJODI</v>
          </cell>
          <cell r="D15" t="str">
            <v>2156 FIX</v>
          </cell>
        </row>
        <row r="16">
          <cell r="C16" t="str">
            <v>DHENKANAL</v>
          </cell>
          <cell r="D16">
            <v>35.119999999999997</v>
          </cell>
        </row>
        <row r="17">
          <cell r="C17" t="str">
            <v>DIPASIKHA</v>
          </cell>
          <cell r="D17" t="str">
            <v>1663 FIX</v>
          </cell>
        </row>
        <row r="18">
          <cell r="C18" t="str">
            <v>JAGATSINGHPUR</v>
          </cell>
          <cell r="D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35.119999999999997</v>
          </cell>
        </row>
        <row r="21">
          <cell r="C21" t="str">
            <v>JARKA</v>
          </cell>
          <cell r="D21">
            <v>35.119999999999997</v>
          </cell>
        </row>
        <row r="22">
          <cell r="C22" t="str">
            <v>JEYPORE</v>
          </cell>
          <cell r="D22">
            <v>58.24</v>
          </cell>
        </row>
        <row r="23">
          <cell r="C23" t="str">
            <v>JHARSUGUDA</v>
          </cell>
          <cell r="D23">
            <v>33.26</v>
          </cell>
        </row>
        <row r="24">
          <cell r="C24" t="str">
            <v>KENDRAPARA</v>
          </cell>
          <cell r="D24">
            <v>46.57</v>
          </cell>
        </row>
        <row r="25">
          <cell r="C25" t="str">
            <v>KEONJHAR</v>
          </cell>
          <cell r="D25">
            <v>51.23</v>
          </cell>
        </row>
        <row r="26">
          <cell r="C26" t="str">
            <v>KHURDA</v>
          </cell>
          <cell r="D26">
            <v>35.119999999999997</v>
          </cell>
        </row>
        <row r="27">
          <cell r="C27" t="str">
            <v>KUJANGA</v>
          </cell>
          <cell r="D27">
            <v>35.119999999999997</v>
          </cell>
        </row>
        <row r="28">
          <cell r="C28" t="str">
            <v>MALKANGIRI</v>
          </cell>
          <cell r="D28">
            <v>159.66999999999999</v>
          </cell>
        </row>
        <row r="29">
          <cell r="C29" t="str">
            <v>MANIJANGA</v>
          </cell>
          <cell r="D29">
            <v>35.119999999999997</v>
          </cell>
        </row>
        <row r="30">
          <cell r="C30" t="str">
            <v>NALCO (PLANT)</v>
          </cell>
          <cell r="D30" t="str">
            <v>1663 FIX</v>
          </cell>
        </row>
        <row r="31">
          <cell r="C31" t="str">
            <v>NISCHINTKOILI</v>
          </cell>
          <cell r="D31">
            <v>35.119999999999997</v>
          </cell>
        </row>
        <row r="32">
          <cell r="C32" t="str">
            <v>NTPC KANIHA</v>
          </cell>
          <cell r="D32" t="str">
            <v>1663 FIX</v>
          </cell>
        </row>
        <row r="33">
          <cell r="C33" t="str">
            <v>PANISALIA</v>
          </cell>
          <cell r="D33">
            <v>35.119999999999997</v>
          </cell>
        </row>
        <row r="34">
          <cell r="C34" t="str">
            <v>PARADEEP</v>
          </cell>
          <cell r="D34" t="str">
            <v>1663 FIX</v>
          </cell>
        </row>
        <row r="35">
          <cell r="C35" t="str">
            <v>PARALAKHEMUNDI</v>
          </cell>
          <cell r="D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</row>
        <row r="38">
          <cell r="C38" t="str">
            <v>SAMBALPUR</v>
          </cell>
          <cell r="D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9"/>
  <sheetViews>
    <sheetView tabSelected="1" topLeftCell="A40" workbookViewId="0">
      <selection activeCell="P64" sqref="P64"/>
    </sheetView>
  </sheetViews>
  <sheetFormatPr defaultRowHeight="15"/>
  <cols>
    <col min="1" max="1" width="3.85546875" style="1" customWidth="1"/>
    <col min="2" max="2" width="10" style="1" customWidth="1"/>
    <col min="3" max="3" width="12.140625" style="1" customWidth="1"/>
    <col min="4" max="4" width="15.42578125" style="1" customWidth="1"/>
    <col min="5" max="5" width="5.7109375" style="1" bestFit="1" customWidth="1"/>
    <col min="6" max="6" width="13.5703125" style="1" bestFit="1" customWidth="1"/>
    <col min="7" max="7" width="6.140625" style="1" customWidth="1"/>
    <col min="8" max="8" width="6.5703125" style="2" customWidth="1"/>
    <col min="9" max="10" width="7" style="2" customWidth="1"/>
    <col min="11" max="11" width="6.7109375" style="2" customWidth="1"/>
    <col min="12" max="12" width="8.5703125" style="2" bestFit="1" customWidth="1"/>
    <col min="13" max="14" width="10.140625" style="1" customWidth="1"/>
    <col min="15" max="16384" width="9.140625" style="1"/>
  </cols>
  <sheetData>
    <row r="1" spans="1:17" ht="90" customHeight="1">
      <c r="A1" s="21"/>
      <c r="B1" s="21"/>
      <c r="C1" s="21"/>
      <c r="D1" s="21"/>
      <c r="E1" s="21"/>
      <c r="F1" s="21"/>
      <c r="G1" s="21"/>
      <c r="H1" s="22" t="s">
        <v>18</v>
      </c>
      <c r="I1" s="22"/>
      <c r="J1" s="22"/>
      <c r="K1" s="22"/>
      <c r="L1" s="22"/>
      <c r="O1" s="2"/>
    </row>
    <row r="2" spans="1:17" ht="83.25" customHeight="1">
      <c r="A2" s="23" t="s">
        <v>19</v>
      </c>
      <c r="B2" s="24"/>
      <c r="C2" s="24"/>
      <c r="D2" s="24"/>
      <c r="E2" s="24"/>
      <c r="F2" s="24"/>
      <c r="G2" s="25"/>
      <c r="H2" s="22" t="s">
        <v>139</v>
      </c>
      <c r="I2" s="22"/>
      <c r="J2" s="22"/>
      <c r="K2" s="22"/>
      <c r="L2" s="22"/>
      <c r="N2" s="2"/>
    </row>
    <row r="3" spans="1:17" s="8" customFormat="1">
      <c r="A3" s="5" t="s">
        <v>6</v>
      </c>
      <c r="B3" s="5" t="s">
        <v>7</v>
      </c>
      <c r="C3" s="5" t="s">
        <v>8</v>
      </c>
      <c r="D3" s="4" t="s">
        <v>9</v>
      </c>
      <c r="E3" s="5" t="s">
        <v>10</v>
      </c>
      <c r="F3" s="5" t="s">
        <v>11</v>
      </c>
      <c r="G3" s="5" t="s">
        <v>12</v>
      </c>
      <c r="H3" s="6" t="s">
        <v>13</v>
      </c>
      <c r="I3" s="6" t="s">
        <v>14</v>
      </c>
      <c r="J3" s="6" t="s">
        <v>16</v>
      </c>
      <c r="K3" s="6" t="s">
        <v>15</v>
      </c>
      <c r="L3" s="6" t="s">
        <v>17</v>
      </c>
      <c r="Q3" s="9"/>
    </row>
    <row r="4" spans="1:17" s="8" customFormat="1">
      <c r="A4" s="10">
        <v>1</v>
      </c>
      <c r="B4" s="11" t="s">
        <v>21</v>
      </c>
      <c r="C4" s="11" t="s">
        <v>22</v>
      </c>
      <c r="D4" s="7" t="s">
        <v>23</v>
      </c>
      <c r="E4" s="12" t="s">
        <v>5</v>
      </c>
      <c r="F4" s="11" t="s">
        <v>1</v>
      </c>
      <c r="G4" s="11">
        <v>8</v>
      </c>
      <c r="H4" s="13">
        <f>VLOOKUP(F4,'[1]ARISTO PHARMASEUTICALS'!$C$3:$D$49,2,FALSE)</f>
        <v>23.95</v>
      </c>
      <c r="I4" s="13">
        <f>G4*H4*20%</f>
        <v>38.32</v>
      </c>
      <c r="J4" s="13">
        <f>G4*2</f>
        <v>16</v>
      </c>
      <c r="K4" s="13">
        <v>35</v>
      </c>
      <c r="L4" s="13">
        <f>G4*H4+I4+J4+K4</f>
        <v>280.91999999999996</v>
      </c>
    </row>
    <row r="5" spans="1:17" s="8" customFormat="1">
      <c r="A5" s="10">
        <v>2</v>
      </c>
      <c r="B5" s="11" t="s">
        <v>21</v>
      </c>
      <c r="C5" s="11" t="s">
        <v>24</v>
      </c>
      <c r="D5" s="7" t="s">
        <v>25</v>
      </c>
      <c r="E5" s="12" t="s">
        <v>5</v>
      </c>
      <c r="F5" s="11" t="s">
        <v>1</v>
      </c>
      <c r="G5" s="11">
        <v>2</v>
      </c>
      <c r="H5" s="13">
        <f>VLOOKUP(F5,'[1]ARISTO PHARMASEUTICALS'!$C$3:$D$49,2,FALSE)</f>
        <v>23.95</v>
      </c>
      <c r="I5" s="13">
        <f t="shared" ref="I5:I55" si="0">G5*H5*20%</f>
        <v>9.58</v>
      </c>
      <c r="J5" s="13">
        <f t="shared" ref="J5:J55" si="1">G5*2</f>
        <v>4</v>
      </c>
      <c r="K5" s="13">
        <v>35</v>
      </c>
      <c r="L5" s="13">
        <f t="shared" ref="L5:L55" si="2">G5*H5+I5+J5+K5</f>
        <v>96.47999999999999</v>
      </c>
    </row>
    <row r="6" spans="1:17" s="8" customFormat="1" ht="31.5" customHeight="1">
      <c r="A6" s="10">
        <v>3</v>
      </c>
      <c r="B6" s="11" t="s">
        <v>21</v>
      </c>
      <c r="C6" s="11" t="s">
        <v>26</v>
      </c>
      <c r="D6" s="7" t="s">
        <v>27</v>
      </c>
      <c r="E6" s="12" t="s">
        <v>5</v>
      </c>
      <c r="F6" s="11" t="s">
        <v>1</v>
      </c>
      <c r="G6" s="11">
        <v>30</v>
      </c>
      <c r="H6" s="13">
        <f>VLOOKUP(F6,'[1]ARISTO PHARMASEUTICALS'!$C$3:$D$49,2,FALSE)</f>
        <v>23.95</v>
      </c>
      <c r="I6" s="13">
        <f t="shared" si="0"/>
        <v>143.70000000000002</v>
      </c>
      <c r="J6" s="13">
        <f t="shared" si="1"/>
        <v>60</v>
      </c>
      <c r="K6" s="13">
        <v>35</v>
      </c>
      <c r="L6" s="13">
        <f t="shared" si="2"/>
        <v>957.2</v>
      </c>
    </row>
    <row r="7" spans="1:17" s="8" customFormat="1">
      <c r="A7" s="10">
        <v>4</v>
      </c>
      <c r="B7" s="11" t="s">
        <v>21</v>
      </c>
      <c r="C7" s="11" t="s">
        <v>28</v>
      </c>
      <c r="D7" s="7" t="s">
        <v>29</v>
      </c>
      <c r="E7" s="12" t="s">
        <v>5</v>
      </c>
      <c r="F7" s="11" t="s">
        <v>1</v>
      </c>
      <c r="G7" s="11">
        <v>1</v>
      </c>
      <c r="H7" s="13">
        <f>VLOOKUP(F7,'[1]ARISTO PHARMASEUTICALS'!$C$3:$D$49,2,FALSE)</f>
        <v>23.95</v>
      </c>
      <c r="I7" s="13">
        <f t="shared" si="0"/>
        <v>4.79</v>
      </c>
      <c r="J7" s="13">
        <f t="shared" si="1"/>
        <v>2</v>
      </c>
      <c r="K7" s="13">
        <v>35</v>
      </c>
      <c r="L7" s="13">
        <f t="shared" si="2"/>
        <v>65.739999999999995</v>
      </c>
    </row>
    <row r="8" spans="1:17" s="8" customFormat="1">
      <c r="A8" s="10">
        <v>5</v>
      </c>
      <c r="B8" s="11" t="s">
        <v>21</v>
      </c>
      <c r="C8" s="11" t="s">
        <v>30</v>
      </c>
      <c r="D8" s="7" t="s">
        <v>31</v>
      </c>
      <c r="E8" s="12" t="s">
        <v>5</v>
      </c>
      <c r="F8" s="11" t="s">
        <v>1</v>
      </c>
      <c r="G8" s="11">
        <v>1</v>
      </c>
      <c r="H8" s="13">
        <f>VLOOKUP(F8,'[1]ARISTO PHARMASEUTICALS'!$C$3:$D$49,2,FALSE)</f>
        <v>23.95</v>
      </c>
      <c r="I8" s="13">
        <f t="shared" si="0"/>
        <v>4.79</v>
      </c>
      <c r="J8" s="13">
        <f t="shared" si="1"/>
        <v>2</v>
      </c>
      <c r="K8" s="13">
        <v>35</v>
      </c>
      <c r="L8" s="13">
        <f t="shared" si="2"/>
        <v>65.739999999999995</v>
      </c>
    </row>
    <row r="9" spans="1:17" s="8" customFormat="1">
      <c r="A9" s="10">
        <v>6</v>
      </c>
      <c r="B9" s="11" t="s">
        <v>32</v>
      </c>
      <c r="C9" s="11" t="s">
        <v>33</v>
      </c>
      <c r="D9" s="7" t="s">
        <v>34</v>
      </c>
      <c r="E9" s="12" t="s">
        <v>5</v>
      </c>
      <c r="F9" s="11" t="s">
        <v>3</v>
      </c>
      <c r="G9" s="11">
        <v>5</v>
      </c>
      <c r="H9" s="13">
        <f>VLOOKUP(F9,'[1]ARISTO PHARMASEUTICALS'!$C$3:$D$49,2,FALSE)</f>
        <v>35.119999999999997</v>
      </c>
      <c r="I9" s="13">
        <f t="shared" si="0"/>
        <v>35.119999999999997</v>
      </c>
      <c r="J9" s="13">
        <f t="shared" si="1"/>
        <v>10</v>
      </c>
      <c r="K9" s="13">
        <v>35</v>
      </c>
      <c r="L9" s="13">
        <f t="shared" si="2"/>
        <v>255.72</v>
      </c>
    </row>
    <row r="10" spans="1:17" s="8" customFormat="1">
      <c r="A10" s="10">
        <v>7</v>
      </c>
      <c r="B10" s="11" t="s">
        <v>32</v>
      </c>
      <c r="C10" s="11" t="s">
        <v>35</v>
      </c>
      <c r="D10" s="7" t="s">
        <v>36</v>
      </c>
      <c r="E10" s="12" t="s">
        <v>5</v>
      </c>
      <c r="F10" s="11" t="s">
        <v>3</v>
      </c>
      <c r="G10" s="11">
        <v>31</v>
      </c>
      <c r="H10" s="13">
        <f>VLOOKUP(F10,'[1]ARISTO PHARMASEUTICALS'!$C$3:$D$49,2,FALSE)</f>
        <v>35.119999999999997</v>
      </c>
      <c r="I10" s="13">
        <f t="shared" si="0"/>
        <v>217.74400000000003</v>
      </c>
      <c r="J10" s="13">
        <f t="shared" si="1"/>
        <v>62</v>
      </c>
      <c r="K10" s="13">
        <v>35</v>
      </c>
      <c r="L10" s="13">
        <f t="shared" si="2"/>
        <v>1403.4639999999999</v>
      </c>
    </row>
    <row r="11" spans="1:17" s="8" customFormat="1">
      <c r="A11" s="10">
        <v>8</v>
      </c>
      <c r="B11" s="11" t="s">
        <v>32</v>
      </c>
      <c r="C11" s="11" t="s">
        <v>37</v>
      </c>
      <c r="D11" s="7" t="s">
        <v>38</v>
      </c>
      <c r="E11" s="12" t="s">
        <v>5</v>
      </c>
      <c r="F11" s="11" t="s">
        <v>3</v>
      </c>
      <c r="G11" s="11">
        <v>4</v>
      </c>
      <c r="H11" s="13">
        <f>VLOOKUP(F11,'[1]ARISTO PHARMASEUTICALS'!$C$3:$D$49,2,FALSE)</f>
        <v>35.119999999999997</v>
      </c>
      <c r="I11" s="13">
        <f t="shared" si="0"/>
        <v>28.096</v>
      </c>
      <c r="J11" s="13">
        <f t="shared" si="1"/>
        <v>8</v>
      </c>
      <c r="K11" s="13">
        <v>35</v>
      </c>
      <c r="L11" s="13">
        <f t="shared" si="2"/>
        <v>211.57599999999999</v>
      </c>
    </row>
    <row r="12" spans="1:17" s="8" customFormat="1">
      <c r="A12" s="10">
        <v>9</v>
      </c>
      <c r="B12" s="11" t="s">
        <v>39</v>
      </c>
      <c r="C12" s="11" t="s">
        <v>40</v>
      </c>
      <c r="D12" s="7" t="s">
        <v>41</v>
      </c>
      <c r="E12" s="12" t="s">
        <v>5</v>
      </c>
      <c r="F12" s="11" t="s">
        <v>2</v>
      </c>
      <c r="G12" s="11">
        <v>5</v>
      </c>
      <c r="H12" s="13">
        <f>VLOOKUP(F12,'[1]ARISTO PHARMASEUTICALS'!$C$3:$D$49,2,FALSE)</f>
        <v>23.95</v>
      </c>
      <c r="I12" s="13">
        <f t="shared" si="0"/>
        <v>23.950000000000003</v>
      </c>
      <c r="J12" s="13">
        <f t="shared" si="1"/>
        <v>10</v>
      </c>
      <c r="K12" s="13">
        <v>35</v>
      </c>
      <c r="L12" s="13">
        <f t="shared" si="2"/>
        <v>188.7</v>
      </c>
    </row>
    <row r="13" spans="1:17" s="8" customFormat="1">
      <c r="A13" s="10">
        <v>10</v>
      </c>
      <c r="B13" s="11" t="s">
        <v>39</v>
      </c>
      <c r="C13" s="11" t="s">
        <v>42</v>
      </c>
      <c r="D13" s="7" t="s">
        <v>43</v>
      </c>
      <c r="E13" s="12" t="s">
        <v>5</v>
      </c>
      <c r="F13" s="11" t="s">
        <v>4</v>
      </c>
      <c r="G13" s="11">
        <v>3</v>
      </c>
      <c r="H13" s="13">
        <f>VLOOKUP(F13,'[1]ARISTO PHARMASEUTICALS'!$C$3:$D$49,2,FALSE)</f>
        <v>30.74</v>
      </c>
      <c r="I13" s="13">
        <f t="shared" si="0"/>
        <v>18.443999999999999</v>
      </c>
      <c r="J13" s="13">
        <f t="shared" si="1"/>
        <v>6</v>
      </c>
      <c r="K13" s="13">
        <v>35</v>
      </c>
      <c r="L13" s="13">
        <f t="shared" si="2"/>
        <v>151.66399999999999</v>
      </c>
    </row>
    <row r="14" spans="1:17" s="8" customFormat="1">
      <c r="A14" s="10">
        <v>11</v>
      </c>
      <c r="B14" s="11" t="s">
        <v>39</v>
      </c>
      <c r="C14" s="11" t="s">
        <v>44</v>
      </c>
      <c r="D14" s="7" t="s">
        <v>45</v>
      </c>
      <c r="E14" s="12" t="s">
        <v>5</v>
      </c>
      <c r="F14" s="11" t="s">
        <v>4</v>
      </c>
      <c r="G14" s="11">
        <v>9</v>
      </c>
      <c r="H14" s="13">
        <f>VLOOKUP(F14,'[1]ARISTO PHARMASEUTICALS'!$C$3:$D$49,2,FALSE)</f>
        <v>30.74</v>
      </c>
      <c r="I14" s="13">
        <f t="shared" si="0"/>
        <v>55.331999999999994</v>
      </c>
      <c r="J14" s="13">
        <f t="shared" si="1"/>
        <v>18</v>
      </c>
      <c r="K14" s="13">
        <v>35</v>
      </c>
      <c r="L14" s="13">
        <f t="shared" si="2"/>
        <v>384.99199999999996</v>
      </c>
    </row>
    <row r="15" spans="1:17" s="8" customFormat="1">
      <c r="A15" s="10">
        <v>12</v>
      </c>
      <c r="B15" s="11" t="s">
        <v>39</v>
      </c>
      <c r="C15" s="11" t="s">
        <v>46</v>
      </c>
      <c r="D15" s="7" t="s">
        <v>47</v>
      </c>
      <c r="E15" s="12" t="s">
        <v>5</v>
      </c>
      <c r="F15" s="11" t="s">
        <v>2</v>
      </c>
      <c r="G15" s="11">
        <v>3</v>
      </c>
      <c r="H15" s="13">
        <f>VLOOKUP(F15,'[1]ARISTO PHARMASEUTICALS'!$C$3:$D$49,2,FALSE)</f>
        <v>23.95</v>
      </c>
      <c r="I15" s="13">
        <f t="shared" si="0"/>
        <v>14.37</v>
      </c>
      <c r="J15" s="13">
        <f t="shared" si="1"/>
        <v>6</v>
      </c>
      <c r="K15" s="13">
        <v>35</v>
      </c>
      <c r="L15" s="13">
        <f t="shared" si="2"/>
        <v>127.22</v>
      </c>
    </row>
    <row r="16" spans="1:17" s="8" customFormat="1">
      <c r="A16" s="10">
        <v>13</v>
      </c>
      <c r="B16" s="11" t="s">
        <v>39</v>
      </c>
      <c r="C16" s="11" t="s">
        <v>48</v>
      </c>
      <c r="D16" s="7" t="s">
        <v>49</v>
      </c>
      <c r="E16" s="12" t="s">
        <v>5</v>
      </c>
      <c r="F16" s="11" t="s">
        <v>4</v>
      </c>
      <c r="G16" s="11">
        <v>1</v>
      </c>
      <c r="H16" s="13">
        <f>VLOOKUP(F16,'[1]ARISTO PHARMASEUTICALS'!$C$3:$D$49,2,FALSE)</f>
        <v>30.74</v>
      </c>
      <c r="I16" s="13">
        <f t="shared" si="0"/>
        <v>6.1479999999999997</v>
      </c>
      <c r="J16" s="13">
        <f t="shared" si="1"/>
        <v>2</v>
      </c>
      <c r="K16" s="13">
        <v>35</v>
      </c>
      <c r="L16" s="13">
        <f t="shared" si="2"/>
        <v>73.888000000000005</v>
      </c>
    </row>
    <row r="17" spans="1:12" s="8" customFormat="1">
      <c r="A17" s="10">
        <v>14</v>
      </c>
      <c r="B17" s="11" t="s">
        <v>39</v>
      </c>
      <c r="C17" s="11" t="s">
        <v>50</v>
      </c>
      <c r="D17" s="7" t="s">
        <v>51</v>
      </c>
      <c r="E17" s="12" t="s">
        <v>5</v>
      </c>
      <c r="F17" s="11" t="s">
        <v>2</v>
      </c>
      <c r="G17" s="11">
        <v>40</v>
      </c>
      <c r="H17" s="13">
        <f>VLOOKUP(F17,'[1]ARISTO PHARMASEUTICALS'!$C$3:$D$49,2,FALSE)</f>
        <v>23.95</v>
      </c>
      <c r="I17" s="13">
        <f t="shared" si="0"/>
        <v>191.60000000000002</v>
      </c>
      <c r="J17" s="13">
        <f t="shared" si="1"/>
        <v>80</v>
      </c>
      <c r="K17" s="13">
        <v>35</v>
      </c>
      <c r="L17" s="13">
        <f t="shared" si="2"/>
        <v>1264.5999999999999</v>
      </c>
    </row>
    <row r="18" spans="1:12" s="8" customFormat="1">
      <c r="A18" s="10">
        <v>15</v>
      </c>
      <c r="B18" s="11" t="s">
        <v>39</v>
      </c>
      <c r="C18" s="11" t="s">
        <v>52</v>
      </c>
      <c r="D18" s="7" t="s">
        <v>53</v>
      </c>
      <c r="E18" s="12" t="s">
        <v>5</v>
      </c>
      <c r="F18" s="11" t="s">
        <v>2</v>
      </c>
      <c r="G18" s="11">
        <v>2</v>
      </c>
      <c r="H18" s="13">
        <f>VLOOKUP(F18,'[1]ARISTO PHARMASEUTICALS'!$C$3:$D$49,2,FALSE)</f>
        <v>23.95</v>
      </c>
      <c r="I18" s="13">
        <f t="shared" si="0"/>
        <v>9.58</v>
      </c>
      <c r="J18" s="13">
        <f t="shared" si="1"/>
        <v>4</v>
      </c>
      <c r="K18" s="13">
        <v>35</v>
      </c>
      <c r="L18" s="13">
        <f t="shared" si="2"/>
        <v>96.47999999999999</v>
      </c>
    </row>
    <row r="19" spans="1:12" s="8" customFormat="1">
      <c r="A19" s="10">
        <v>16</v>
      </c>
      <c r="B19" s="11" t="s">
        <v>39</v>
      </c>
      <c r="C19" s="11" t="s">
        <v>54</v>
      </c>
      <c r="D19" s="7" t="s">
        <v>55</v>
      </c>
      <c r="E19" s="12" t="s">
        <v>5</v>
      </c>
      <c r="F19" s="11" t="s">
        <v>2</v>
      </c>
      <c r="G19" s="11">
        <v>4</v>
      </c>
      <c r="H19" s="13">
        <f>VLOOKUP(F19,'[1]ARISTO PHARMASEUTICALS'!$C$3:$D$49,2,FALSE)</f>
        <v>23.95</v>
      </c>
      <c r="I19" s="13">
        <f t="shared" si="0"/>
        <v>19.16</v>
      </c>
      <c r="J19" s="13">
        <f t="shared" si="1"/>
        <v>8</v>
      </c>
      <c r="K19" s="13">
        <v>35</v>
      </c>
      <c r="L19" s="13">
        <f t="shared" si="2"/>
        <v>157.95999999999998</v>
      </c>
    </row>
    <row r="20" spans="1:12" s="8" customFormat="1">
      <c r="A20" s="10">
        <v>17</v>
      </c>
      <c r="B20" s="11" t="s">
        <v>39</v>
      </c>
      <c r="C20" s="11" t="s">
        <v>56</v>
      </c>
      <c r="D20" s="7" t="s">
        <v>57</v>
      </c>
      <c r="E20" s="12" t="s">
        <v>5</v>
      </c>
      <c r="F20" s="11" t="s">
        <v>2</v>
      </c>
      <c r="G20" s="11">
        <v>11</v>
      </c>
      <c r="H20" s="13">
        <f>VLOOKUP(F20,'[1]ARISTO PHARMASEUTICALS'!$C$3:$D$49,2,FALSE)</f>
        <v>23.95</v>
      </c>
      <c r="I20" s="13">
        <f t="shared" si="0"/>
        <v>52.69</v>
      </c>
      <c r="J20" s="13">
        <f t="shared" si="1"/>
        <v>22</v>
      </c>
      <c r="K20" s="13">
        <v>35</v>
      </c>
      <c r="L20" s="13">
        <f t="shared" si="2"/>
        <v>373.14</v>
      </c>
    </row>
    <row r="21" spans="1:12" s="8" customFormat="1">
      <c r="A21" s="10">
        <v>18</v>
      </c>
      <c r="B21" s="11" t="s">
        <v>39</v>
      </c>
      <c r="C21" s="11" t="s">
        <v>58</v>
      </c>
      <c r="D21" s="7" t="s">
        <v>59</v>
      </c>
      <c r="E21" s="12" t="s">
        <v>5</v>
      </c>
      <c r="F21" s="11" t="s">
        <v>2</v>
      </c>
      <c r="G21" s="11">
        <v>2</v>
      </c>
      <c r="H21" s="13">
        <f>VLOOKUP(F21,'[1]ARISTO PHARMASEUTICALS'!$C$3:$D$49,2,FALSE)</f>
        <v>23.95</v>
      </c>
      <c r="I21" s="13">
        <f t="shared" si="0"/>
        <v>9.58</v>
      </c>
      <c r="J21" s="13">
        <f t="shared" si="1"/>
        <v>4</v>
      </c>
      <c r="K21" s="13">
        <v>35</v>
      </c>
      <c r="L21" s="13">
        <f t="shared" si="2"/>
        <v>96.47999999999999</v>
      </c>
    </row>
    <row r="22" spans="1:12" s="8" customFormat="1" ht="45">
      <c r="A22" s="10">
        <v>19</v>
      </c>
      <c r="B22" s="11" t="s">
        <v>39</v>
      </c>
      <c r="C22" s="11" t="s">
        <v>60</v>
      </c>
      <c r="D22" s="7" t="s">
        <v>61</v>
      </c>
      <c r="E22" s="12" t="s">
        <v>5</v>
      </c>
      <c r="F22" s="11" t="s">
        <v>2</v>
      </c>
      <c r="G22" s="11">
        <v>25</v>
      </c>
      <c r="H22" s="13">
        <f>VLOOKUP(F22,'[1]ARISTO PHARMASEUTICALS'!$C$3:$D$49,2,FALSE)</f>
        <v>23.95</v>
      </c>
      <c r="I22" s="13">
        <f t="shared" si="0"/>
        <v>119.75</v>
      </c>
      <c r="J22" s="13">
        <f t="shared" si="1"/>
        <v>50</v>
      </c>
      <c r="K22" s="13">
        <v>35</v>
      </c>
      <c r="L22" s="13">
        <f t="shared" si="2"/>
        <v>803.5</v>
      </c>
    </row>
    <row r="23" spans="1:12" s="8" customFormat="1" ht="30">
      <c r="A23" s="10">
        <v>20</v>
      </c>
      <c r="B23" s="11" t="s">
        <v>62</v>
      </c>
      <c r="C23" s="11" t="s">
        <v>63</v>
      </c>
      <c r="D23" s="17" t="s">
        <v>64</v>
      </c>
      <c r="E23" s="12" t="s">
        <v>5</v>
      </c>
      <c r="F23" s="11" t="s">
        <v>4</v>
      </c>
      <c r="G23" s="11">
        <v>8</v>
      </c>
      <c r="H23" s="13">
        <f>VLOOKUP(F23,'[1]ARISTO PHARMASEUTICALS'!$C$3:$D$49,2,FALSE)</f>
        <v>30.74</v>
      </c>
      <c r="I23" s="13">
        <f t="shared" si="0"/>
        <v>49.183999999999997</v>
      </c>
      <c r="J23" s="13">
        <f t="shared" si="1"/>
        <v>16</v>
      </c>
      <c r="K23" s="13">
        <v>35</v>
      </c>
      <c r="L23" s="13">
        <f t="shared" si="2"/>
        <v>346.10399999999998</v>
      </c>
    </row>
    <row r="24" spans="1:12" s="8" customFormat="1">
      <c r="A24" s="10">
        <v>21</v>
      </c>
      <c r="B24" s="11" t="s">
        <v>65</v>
      </c>
      <c r="C24" s="11" t="s">
        <v>66</v>
      </c>
      <c r="D24" s="7" t="s">
        <v>67</v>
      </c>
      <c r="E24" s="12" t="s">
        <v>5</v>
      </c>
      <c r="F24" s="11" t="s">
        <v>3</v>
      </c>
      <c r="G24" s="11">
        <v>1</v>
      </c>
      <c r="H24" s="13">
        <f>VLOOKUP(F24,'[1]ARISTO PHARMASEUTICALS'!$C$3:$D$49,2,FALSE)</f>
        <v>35.119999999999997</v>
      </c>
      <c r="I24" s="13">
        <f t="shared" si="0"/>
        <v>7.024</v>
      </c>
      <c r="J24" s="13">
        <f t="shared" si="1"/>
        <v>2</v>
      </c>
      <c r="K24" s="13">
        <v>35</v>
      </c>
      <c r="L24" s="13">
        <f t="shared" si="2"/>
        <v>79.144000000000005</v>
      </c>
    </row>
    <row r="25" spans="1:12" s="8" customFormat="1">
      <c r="A25" s="10">
        <v>22</v>
      </c>
      <c r="B25" s="11" t="s">
        <v>65</v>
      </c>
      <c r="C25" s="11" t="s">
        <v>68</v>
      </c>
      <c r="D25" s="7" t="s">
        <v>69</v>
      </c>
      <c r="E25" s="12" t="s">
        <v>5</v>
      </c>
      <c r="F25" s="11" t="s">
        <v>3</v>
      </c>
      <c r="G25" s="11">
        <v>13</v>
      </c>
      <c r="H25" s="13">
        <f>VLOOKUP(F25,'[1]ARISTO PHARMASEUTICALS'!$C$3:$D$49,2,FALSE)</f>
        <v>35.119999999999997</v>
      </c>
      <c r="I25" s="13">
        <f t="shared" si="0"/>
        <v>91.311999999999998</v>
      </c>
      <c r="J25" s="13">
        <f t="shared" si="1"/>
        <v>26</v>
      </c>
      <c r="K25" s="13">
        <v>35</v>
      </c>
      <c r="L25" s="13">
        <f t="shared" si="2"/>
        <v>608.87199999999996</v>
      </c>
    </row>
    <row r="26" spans="1:12" s="8" customFormat="1">
      <c r="A26" s="10">
        <v>23</v>
      </c>
      <c r="B26" s="11" t="s">
        <v>65</v>
      </c>
      <c r="C26" s="11" t="s">
        <v>70</v>
      </c>
      <c r="D26" s="7" t="s">
        <v>71</v>
      </c>
      <c r="E26" s="12" t="s">
        <v>5</v>
      </c>
      <c r="F26" s="11" t="s">
        <v>3</v>
      </c>
      <c r="G26" s="11">
        <v>5</v>
      </c>
      <c r="H26" s="13">
        <f>VLOOKUP(F26,'[1]ARISTO PHARMASEUTICALS'!$C$3:$D$49,2,FALSE)</f>
        <v>35.119999999999997</v>
      </c>
      <c r="I26" s="13">
        <f t="shared" si="0"/>
        <v>35.119999999999997</v>
      </c>
      <c r="J26" s="13">
        <f t="shared" si="1"/>
        <v>10</v>
      </c>
      <c r="K26" s="13">
        <v>35</v>
      </c>
      <c r="L26" s="13">
        <f t="shared" si="2"/>
        <v>255.72</v>
      </c>
    </row>
    <row r="27" spans="1:12" s="8" customFormat="1">
      <c r="A27" s="10">
        <v>24</v>
      </c>
      <c r="B27" s="11" t="s">
        <v>65</v>
      </c>
      <c r="C27" s="11" t="s">
        <v>72</v>
      </c>
      <c r="D27" s="7" t="s">
        <v>73</v>
      </c>
      <c r="E27" s="12" t="s">
        <v>5</v>
      </c>
      <c r="F27" s="11" t="s">
        <v>3</v>
      </c>
      <c r="G27" s="11">
        <v>2</v>
      </c>
      <c r="H27" s="13">
        <f>VLOOKUP(F27,'[1]ARISTO PHARMASEUTICALS'!$C$3:$D$49,2,FALSE)</f>
        <v>35.119999999999997</v>
      </c>
      <c r="I27" s="13">
        <f t="shared" si="0"/>
        <v>14.048</v>
      </c>
      <c r="J27" s="13">
        <f t="shared" si="1"/>
        <v>4</v>
      </c>
      <c r="K27" s="13">
        <v>35</v>
      </c>
      <c r="L27" s="13">
        <f t="shared" si="2"/>
        <v>123.288</v>
      </c>
    </row>
    <row r="28" spans="1:12" s="8" customFormat="1">
      <c r="A28" s="10">
        <v>25</v>
      </c>
      <c r="B28" s="11" t="s">
        <v>74</v>
      </c>
      <c r="C28" s="11" t="s">
        <v>75</v>
      </c>
      <c r="D28" s="7" t="s">
        <v>76</v>
      </c>
      <c r="E28" s="12" t="s">
        <v>5</v>
      </c>
      <c r="F28" s="11" t="s">
        <v>3</v>
      </c>
      <c r="G28" s="11">
        <v>2</v>
      </c>
      <c r="H28" s="13">
        <f>VLOOKUP(F28,'[1]ARISTO PHARMASEUTICALS'!$C$3:$D$49,2,FALSE)</f>
        <v>35.119999999999997</v>
      </c>
      <c r="I28" s="13">
        <f t="shared" si="0"/>
        <v>14.048</v>
      </c>
      <c r="J28" s="13">
        <f t="shared" si="1"/>
        <v>4</v>
      </c>
      <c r="K28" s="13">
        <v>35</v>
      </c>
      <c r="L28" s="13">
        <f t="shared" si="2"/>
        <v>123.288</v>
      </c>
    </row>
    <row r="29" spans="1:12" s="8" customFormat="1" ht="30">
      <c r="A29" s="10">
        <v>26</v>
      </c>
      <c r="B29" s="11" t="s">
        <v>74</v>
      </c>
      <c r="C29" s="11" t="s">
        <v>77</v>
      </c>
      <c r="D29" s="17" t="s">
        <v>78</v>
      </c>
      <c r="E29" s="12" t="s">
        <v>5</v>
      </c>
      <c r="F29" s="11" t="s">
        <v>3</v>
      </c>
      <c r="G29" s="11">
        <v>30</v>
      </c>
      <c r="H29" s="13">
        <f>VLOOKUP(F29,'[1]ARISTO PHARMASEUTICALS'!$C$3:$D$49,2,FALSE)</f>
        <v>35.119999999999997</v>
      </c>
      <c r="I29" s="13">
        <f t="shared" si="0"/>
        <v>210.72</v>
      </c>
      <c r="J29" s="13">
        <f t="shared" si="1"/>
        <v>60</v>
      </c>
      <c r="K29" s="13">
        <v>35</v>
      </c>
      <c r="L29" s="13">
        <f t="shared" si="2"/>
        <v>1359.32</v>
      </c>
    </row>
    <row r="30" spans="1:12" s="8" customFormat="1" ht="30">
      <c r="A30" s="10">
        <v>27</v>
      </c>
      <c r="B30" s="11" t="s">
        <v>79</v>
      </c>
      <c r="C30" s="11" t="s">
        <v>80</v>
      </c>
      <c r="D30" s="17" t="s">
        <v>81</v>
      </c>
      <c r="E30" s="12" t="s">
        <v>5</v>
      </c>
      <c r="F30" s="11" t="s">
        <v>2</v>
      </c>
      <c r="G30" s="11">
        <v>12</v>
      </c>
      <c r="H30" s="13">
        <f>VLOOKUP(F30,'[1]ARISTO PHARMASEUTICALS'!$C$3:$D$49,2,FALSE)</f>
        <v>23.95</v>
      </c>
      <c r="I30" s="13">
        <f t="shared" si="0"/>
        <v>57.48</v>
      </c>
      <c r="J30" s="13">
        <f t="shared" si="1"/>
        <v>24</v>
      </c>
      <c r="K30" s="13">
        <v>35</v>
      </c>
      <c r="L30" s="13">
        <f t="shared" si="2"/>
        <v>403.88</v>
      </c>
    </row>
    <row r="31" spans="1:12" s="8" customFormat="1">
      <c r="A31" s="10">
        <v>28</v>
      </c>
      <c r="B31" s="11" t="s">
        <v>79</v>
      </c>
      <c r="C31" s="11" t="s">
        <v>82</v>
      </c>
      <c r="D31" s="7" t="s">
        <v>83</v>
      </c>
      <c r="E31" s="12" t="s">
        <v>5</v>
      </c>
      <c r="F31" s="11" t="s">
        <v>4</v>
      </c>
      <c r="G31" s="11">
        <v>1</v>
      </c>
      <c r="H31" s="13">
        <f>VLOOKUP(F31,'[1]ARISTO PHARMASEUTICALS'!$C$3:$D$49,2,FALSE)</f>
        <v>30.74</v>
      </c>
      <c r="I31" s="13">
        <f t="shared" si="0"/>
        <v>6.1479999999999997</v>
      </c>
      <c r="J31" s="13">
        <f t="shared" si="1"/>
        <v>2</v>
      </c>
      <c r="K31" s="13">
        <v>35</v>
      </c>
      <c r="L31" s="13">
        <f t="shared" si="2"/>
        <v>73.888000000000005</v>
      </c>
    </row>
    <row r="32" spans="1:12" s="8" customFormat="1">
      <c r="A32" s="10">
        <v>29</v>
      </c>
      <c r="B32" s="11" t="s">
        <v>79</v>
      </c>
      <c r="C32" s="11" t="s">
        <v>84</v>
      </c>
      <c r="D32" s="7" t="s">
        <v>85</v>
      </c>
      <c r="E32" s="12" t="s">
        <v>5</v>
      </c>
      <c r="F32" s="11" t="s">
        <v>3</v>
      </c>
      <c r="G32" s="11">
        <v>3</v>
      </c>
      <c r="H32" s="13">
        <f>VLOOKUP(F32,'[1]ARISTO PHARMASEUTICALS'!$C$3:$D$49,2,FALSE)</f>
        <v>35.119999999999997</v>
      </c>
      <c r="I32" s="13">
        <f t="shared" si="0"/>
        <v>21.071999999999999</v>
      </c>
      <c r="J32" s="13">
        <f t="shared" si="1"/>
        <v>6</v>
      </c>
      <c r="K32" s="13">
        <v>35</v>
      </c>
      <c r="L32" s="13">
        <f t="shared" si="2"/>
        <v>167.43199999999999</v>
      </c>
    </row>
    <row r="33" spans="1:12" s="8" customFormat="1">
      <c r="A33" s="10">
        <v>30</v>
      </c>
      <c r="B33" s="11" t="s">
        <v>79</v>
      </c>
      <c r="C33" s="11" t="s">
        <v>86</v>
      </c>
      <c r="D33" s="7" t="s">
        <v>87</v>
      </c>
      <c r="E33" s="12" t="s">
        <v>5</v>
      </c>
      <c r="F33" s="11" t="s">
        <v>3</v>
      </c>
      <c r="G33" s="11">
        <v>25</v>
      </c>
      <c r="H33" s="13">
        <f>VLOOKUP(F33,'[1]ARISTO PHARMASEUTICALS'!$C$3:$D$49,2,FALSE)</f>
        <v>35.119999999999997</v>
      </c>
      <c r="I33" s="13">
        <f t="shared" si="0"/>
        <v>175.6</v>
      </c>
      <c r="J33" s="13">
        <f t="shared" si="1"/>
        <v>50</v>
      </c>
      <c r="K33" s="13">
        <v>35</v>
      </c>
      <c r="L33" s="13">
        <f t="shared" si="2"/>
        <v>1138.5999999999999</v>
      </c>
    </row>
    <row r="34" spans="1:12" s="8" customFormat="1">
      <c r="A34" s="10">
        <v>31</v>
      </c>
      <c r="B34" s="11" t="s">
        <v>88</v>
      </c>
      <c r="C34" s="11" t="s">
        <v>89</v>
      </c>
      <c r="D34" s="7" t="s">
        <v>90</v>
      </c>
      <c r="E34" s="12" t="s">
        <v>5</v>
      </c>
      <c r="F34" s="11" t="s">
        <v>1</v>
      </c>
      <c r="G34" s="11">
        <v>1</v>
      </c>
      <c r="H34" s="13">
        <f>VLOOKUP(F34,'[1]ARISTO PHARMASEUTICALS'!$C$3:$D$49,2,FALSE)</f>
        <v>23.95</v>
      </c>
      <c r="I34" s="13">
        <f t="shared" si="0"/>
        <v>4.79</v>
      </c>
      <c r="J34" s="13">
        <f t="shared" si="1"/>
        <v>2</v>
      </c>
      <c r="K34" s="13">
        <v>35</v>
      </c>
      <c r="L34" s="13">
        <f t="shared" si="2"/>
        <v>65.739999999999995</v>
      </c>
    </row>
    <row r="35" spans="1:12" s="8" customFormat="1">
      <c r="A35" s="10">
        <v>32</v>
      </c>
      <c r="B35" s="11" t="s">
        <v>88</v>
      </c>
      <c r="C35" s="11" t="s">
        <v>91</v>
      </c>
      <c r="D35" s="7" t="s">
        <v>92</v>
      </c>
      <c r="E35" s="12" t="s">
        <v>5</v>
      </c>
      <c r="F35" s="11" t="s">
        <v>1</v>
      </c>
      <c r="G35" s="11">
        <v>29</v>
      </c>
      <c r="H35" s="13">
        <f>VLOOKUP(F35,'[1]ARISTO PHARMASEUTICALS'!$C$3:$D$49,2,FALSE)</f>
        <v>23.95</v>
      </c>
      <c r="I35" s="13">
        <f t="shared" si="0"/>
        <v>138.91</v>
      </c>
      <c r="J35" s="13">
        <f t="shared" si="1"/>
        <v>58</v>
      </c>
      <c r="K35" s="13">
        <v>35</v>
      </c>
      <c r="L35" s="13">
        <f t="shared" si="2"/>
        <v>926.45999999999992</v>
      </c>
    </row>
    <row r="36" spans="1:12" s="8" customFormat="1">
      <c r="A36" s="10">
        <v>33</v>
      </c>
      <c r="B36" s="11" t="s">
        <v>88</v>
      </c>
      <c r="C36" s="11" t="s">
        <v>93</v>
      </c>
      <c r="D36" s="7" t="s">
        <v>94</v>
      </c>
      <c r="E36" s="12" t="s">
        <v>5</v>
      </c>
      <c r="F36" s="11" t="s">
        <v>1</v>
      </c>
      <c r="G36" s="11">
        <v>4</v>
      </c>
      <c r="H36" s="13">
        <f>VLOOKUP(F36,'[1]ARISTO PHARMASEUTICALS'!$C$3:$D$49,2,FALSE)</f>
        <v>23.95</v>
      </c>
      <c r="I36" s="13">
        <f t="shared" si="0"/>
        <v>19.16</v>
      </c>
      <c r="J36" s="13">
        <f t="shared" si="1"/>
        <v>8</v>
      </c>
      <c r="K36" s="13">
        <v>35</v>
      </c>
      <c r="L36" s="13">
        <f t="shared" si="2"/>
        <v>157.95999999999998</v>
      </c>
    </row>
    <row r="37" spans="1:12" s="8" customFormat="1">
      <c r="A37" s="10">
        <v>34</v>
      </c>
      <c r="B37" s="11" t="s">
        <v>88</v>
      </c>
      <c r="C37" s="11" t="s">
        <v>95</v>
      </c>
      <c r="D37" s="7" t="s">
        <v>96</v>
      </c>
      <c r="E37" s="12" t="s">
        <v>5</v>
      </c>
      <c r="F37" s="11" t="s">
        <v>3</v>
      </c>
      <c r="G37" s="11">
        <v>4</v>
      </c>
      <c r="H37" s="13">
        <f>VLOOKUP(F37,'[1]ARISTO PHARMASEUTICALS'!$C$3:$D$49,2,FALSE)</f>
        <v>35.119999999999997</v>
      </c>
      <c r="I37" s="13">
        <f t="shared" si="0"/>
        <v>28.096</v>
      </c>
      <c r="J37" s="13">
        <f t="shared" si="1"/>
        <v>8</v>
      </c>
      <c r="K37" s="13">
        <v>35</v>
      </c>
      <c r="L37" s="13">
        <f t="shared" si="2"/>
        <v>211.57599999999999</v>
      </c>
    </row>
    <row r="38" spans="1:12" s="8" customFormat="1">
      <c r="A38" s="10">
        <v>35</v>
      </c>
      <c r="B38" s="11" t="s">
        <v>97</v>
      </c>
      <c r="C38" s="11" t="s">
        <v>98</v>
      </c>
      <c r="D38" s="7" t="s">
        <v>99</v>
      </c>
      <c r="E38" s="12" t="s">
        <v>5</v>
      </c>
      <c r="F38" s="11" t="s">
        <v>2</v>
      </c>
      <c r="G38" s="11">
        <v>6</v>
      </c>
      <c r="H38" s="13">
        <f>VLOOKUP(F38,'[1]ARISTO PHARMASEUTICALS'!$C$3:$D$49,2,FALSE)</f>
        <v>23.95</v>
      </c>
      <c r="I38" s="13">
        <f t="shared" si="0"/>
        <v>28.74</v>
      </c>
      <c r="J38" s="13">
        <f t="shared" si="1"/>
        <v>12</v>
      </c>
      <c r="K38" s="13">
        <v>35</v>
      </c>
      <c r="L38" s="13">
        <f t="shared" si="2"/>
        <v>219.44</v>
      </c>
    </row>
    <row r="39" spans="1:12" s="8" customFormat="1">
      <c r="A39" s="10">
        <v>36</v>
      </c>
      <c r="B39" s="11" t="s">
        <v>97</v>
      </c>
      <c r="C39" s="11" t="s">
        <v>100</v>
      </c>
      <c r="D39" s="7" t="s">
        <v>101</v>
      </c>
      <c r="E39" s="12" t="s">
        <v>5</v>
      </c>
      <c r="F39" s="11" t="s">
        <v>2</v>
      </c>
      <c r="G39" s="11">
        <v>43</v>
      </c>
      <c r="H39" s="13">
        <f>VLOOKUP(F39,'[1]ARISTO PHARMASEUTICALS'!$C$3:$D$49,2,FALSE)</f>
        <v>23.95</v>
      </c>
      <c r="I39" s="13">
        <f t="shared" si="0"/>
        <v>205.97</v>
      </c>
      <c r="J39" s="13">
        <f t="shared" si="1"/>
        <v>86</v>
      </c>
      <c r="K39" s="13">
        <v>35</v>
      </c>
      <c r="L39" s="13">
        <f t="shared" si="2"/>
        <v>1356.82</v>
      </c>
    </row>
    <row r="40" spans="1:12" s="8" customFormat="1">
      <c r="A40" s="10">
        <v>37</v>
      </c>
      <c r="B40" s="11" t="s">
        <v>102</v>
      </c>
      <c r="C40" s="11" t="s">
        <v>103</v>
      </c>
      <c r="D40" s="7" t="s">
        <v>104</v>
      </c>
      <c r="E40" s="12" t="s">
        <v>5</v>
      </c>
      <c r="F40" s="11" t="s">
        <v>3</v>
      </c>
      <c r="G40" s="11">
        <v>4</v>
      </c>
      <c r="H40" s="13">
        <f>VLOOKUP(F40,'[1]ARISTO PHARMASEUTICALS'!$C$3:$D$49,2,FALSE)</f>
        <v>35.119999999999997</v>
      </c>
      <c r="I40" s="13">
        <f t="shared" si="0"/>
        <v>28.096</v>
      </c>
      <c r="J40" s="13">
        <f t="shared" si="1"/>
        <v>8</v>
      </c>
      <c r="K40" s="13">
        <v>35</v>
      </c>
      <c r="L40" s="13">
        <f t="shared" si="2"/>
        <v>211.57599999999999</v>
      </c>
    </row>
    <row r="41" spans="1:12" s="8" customFormat="1" ht="30">
      <c r="A41" s="10">
        <v>38</v>
      </c>
      <c r="B41" s="11" t="s">
        <v>105</v>
      </c>
      <c r="C41" s="11" t="s">
        <v>106</v>
      </c>
      <c r="D41" s="17" t="s">
        <v>107</v>
      </c>
      <c r="E41" s="12" t="s">
        <v>5</v>
      </c>
      <c r="F41" s="11" t="s">
        <v>2</v>
      </c>
      <c r="G41" s="11">
        <v>19</v>
      </c>
      <c r="H41" s="13">
        <f>VLOOKUP(F41,'[1]ARISTO PHARMASEUTICALS'!$C$3:$D$49,2,FALSE)</f>
        <v>23.95</v>
      </c>
      <c r="I41" s="13">
        <f t="shared" si="0"/>
        <v>91.01</v>
      </c>
      <c r="J41" s="13">
        <f t="shared" si="1"/>
        <v>38</v>
      </c>
      <c r="K41" s="13">
        <v>35</v>
      </c>
      <c r="L41" s="13">
        <f t="shared" si="2"/>
        <v>619.06000000000006</v>
      </c>
    </row>
    <row r="42" spans="1:12" s="8" customFormat="1">
      <c r="A42" s="10">
        <v>39</v>
      </c>
      <c r="B42" s="11" t="s">
        <v>105</v>
      </c>
      <c r="C42" s="11" t="s">
        <v>108</v>
      </c>
      <c r="D42" s="7" t="s">
        <v>109</v>
      </c>
      <c r="E42" s="12" t="s">
        <v>5</v>
      </c>
      <c r="F42" s="11" t="s">
        <v>2</v>
      </c>
      <c r="G42" s="11">
        <v>1</v>
      </c>
      <c r="H42" s="13">
        <f>VLOOKUP(F42,'[1]ARISTO PHARMASEUTICALS'!$C$3:$D$49,2,FALSE)</f>
        <v>23.95</v>
      </c>
      <c r="I42" s="13">
        <f t="shared" si="0"/>
        <v>4.79</v>
      </c>
      <c r="J42" s="13">
        <f t="shared" si="1"/>
        <v>2</v>
      </c>
      <c r="K42" s="13">
        <v>35</v>
      </c>
      <c r="L42" s="13">
        <f t="shared" si="2"/>
        <v>65.739999999999995</v>
      </c>
    </row>
    <row r="43" spans="1:12" s="8" customFormat="1">
      <c r="A43" s="10">
        <v>40</v>
      </c>
      <c r="B43" s="11" t="s">
        <v>105</v>
      </c>
      <c r="C43" s="11" t="s">
        <v>110</v>
      </c>
      <c r="D43" s="7" t="s">
        <v>111</v>
      </c>
      <c r="E43" s="12" t="s">
        <v>5</v>
      </c>
      <c r="F43" s="11" t="s">
        <v>2</v>
      </c>
      <c r="G43" s="11">
        <v>4</v>
      </c>
      <c r="H43" s="13">
        <f>VLOOKUP(F43,'[1]ARISTO PHARMASEUTICALS'!$C$3:$D$49,2,FALSE)</f>
        <v>23.95</v>
      </c>
      <c r="I43" s="13">
        <f t="shared" si="0"/>
        <v>19.16</v>
      </c>
      <c r="J43" s="13">
        <f t="shared" si="1"/>
        <v>8</v>
      </c>
      <c r="K43" s="13">
        <v>35</v>
      </c>
      <c r="L43" s="13">
        <f t="shared" si="2"/>
        <v>157.95999999999998</v>
      </c>
    </row>
    <row r="44" spans="1:12" s="8" customFormat="1">
      <c r="A44" s="10">
        <v>41</v>
      </c>
      <c r="B44" s="11" t="s">
        <v>105</v>
      </c>
      <c r="C44" s="11" t="s">
        <v>112</v>
      </c>
      <c r="D44" s="7" t="s">
        <v>113</v>
      </c>
      <c r="E44" s="12" t="s">
        <v>5</v>
      </c>
      <c r="F44" s="11" t="s">
        <v>2</v>
      </c>
      <c r="G44" s="11">
        <v>17</v>
      </c>
      <c r="H44" s="13">
        <f>VLOOKUP(F44,'[1]ARISTO PHARMASEUTICALS'!$C$3:$D$49,2,FALSE)</f>
        <v>23.95</v>
      </c>
      <c r="I44" s="13">
        <f t="shared" si="0"/>
        <v>81.430000000000007</v>
      </c>
      <c r="J44" s="13">
        <f t="shared" si="1"/>
        <v>34</v>
      </c>
      <c r="K44" s="13">
        <v>35</v>
      </c>
      <c r="L44" s="13">
        <f t="shared" si="2"/>
        <v>557.57999999999993</v>
      </c>
    </row>
    <row r="45" spans="1:12" s="8" customFormat="1" ht="30">
      <c r="A45" s="10">
        <v>42</v>
      </c>
      <c r="B45" s="11" t="s">
        <v>114</v>
      </c>
      <c r="C45" s="11" t="s">
        <v>115</v>
      </c>
      <c r="D45" s="17" t="s">
        <v>116</v>
      </c>
      <c r="E45" s="12" t="s">
        <v>5</v>
      </c>
      <c r="F45" s="11" t="s">
        <v>2</v>
      </c>
      <c r="G45" s="11">
        <v>34</v>
      </c>
      <c r="H45" s="13">
        <f>VLOOKUP(F45,'[1]ARISTO PHARMASEUTICALS'!$C$3:$D$49,2,FALSE)</f>
        <v>23.95</v>
      </c>
      <c r="I45" s="13">
        <f t="shared" si="0"/>
        <v>162.86000000000001</v>
      </c>
      <c r="J45" s="13">
        <f t="shared" si="1"/>
        <v>68</v>
      </c>
      <c r="K45" s="13">
        <v>35</v>
      </c>
      <c r="L45" s="13">
        <f t="shared" si="2"/>
        <v>1080.1599999999999</v>
      </c>
    </row>
    <row r="46" spans="1:12" s="8" customFormat="1">
      <c r="A46" s="10">
        <v>43</v>
      </c>
      <c r="B46" s="11" t="s">
        <v>114</v>
      </c>
      <c r="C46" s="11" t="s">
        <v>117</v>
      </c>
      <c r="D46" s="7" t="s">
        <v>118</v>
      </c>
      <c r="E46" s="12" t="s">
        <v>5</v>
      </c>
      <c r="F46" s="11" t="s">
        <v>2</v>
      </c>
      <c r="G46" s="11">
        <v>4</v>
      </c>
      <c r="H46" s="13">
        <f>VLOOKUP(F46,'[1]ARISTO PHARMASEUTICALS'!$C$3:$D$49,2,FALSE)</f>
        <v>23.95</v>
      </c>
      <c r="I46" s="13">
        <f t="shared" si="0"/>
        <v>19.16</v>
      </c>
      <c r="J46" s="13">
        <f t="shared" si="1"/>
        <v>8</v>
      </c>
      <c r="K46" s="13">
        <v>35</v>
      </c>
      <c r="L46" s="13">
        <f t="shared" si="2"/>
        <v>157.95999999999998</v>
      </c>
    </row>
    <row r="47" spans="1:12" s="8" customFormat="1" ht="30">
      <c r="A47" s="10">
        <v>44</v>
      </c>
      <c r="B47" s="11" t="s">
        <v>119</v>
      </c>
      <c r="C47" s="11" t="s">
        <v>120</v>
      </c>
      <c r="D47" s="17" t="s">
        <v>121</v>
      </c>
      <c r="E47" s="12" t="s">
        <v>5</v>
      </c>
      <c r="F47" s="11" t="s">
        <v>2</v>
      </c>
      <c r="G47" s="11">
        <v>16</v>
      </c>
      <c r="H47" s="13">
        <f>VLOOKUP(F47,'[1]ARISTO PHARMASEUTICALS'!$C$3:$D$49,2,FALSE)</f>
        <v>23.95</v>
      </c>
      <c r="I47" s="13">
        <f t="shared" si="0"/>
        <v>76.64</v>
      </c>
      <c r="J47" s="13">
        <f t="shared" si="1"/>
        <v>32</v>
      </c>
      <c r="K47" s="13">
        <v>35</v>
      </c>
      <c r="L47" s="13">
        <f t="shared" si="2"/>
        <v>526.83999999999992</v>
      </c>
    </row>
    <row r="48" spans="1:12" s="8" customFormat="1">
      <c r="A48" s="10">
        <v>45</v>
      </c>
      <c r="B48" s="11" t="s">
        <v>119</v>
      </c>
      <c r="C48" s="11" t="s">
        <v>122</v>
      </c>
      <c r="D48" s="7" t="s">
        <v>123</v>
      </c>
      <c r="E48" s="12" t="s">
        <v>5</v>
      </c>
      <c r="F48" s="11" t="s">
        <v>2</v>
      </c>
      <c r="G48" s="11">
        <v>2</v>
      </c>
      <c r="H48" s="13">
        <f>VLOOKUP(F48,'[1]ARISTO PHARMASEUTICALS'!$C$3:$D$49,2,FALSE)</f>
        <v>23.95</v>
      </c>
      <c r="I48" s="13">
        <f t="shared" si="0"/>
        <v>9.58</v>
      </c>
      <c r="J48" s="13">
        <f t="shared" si="1"/>
        <v>4</v>
      </c>
      <c r="K48" s="13">
        <v>35</v>
      </c>
      <c r="L48" s="13">
        <f t="shared" si="2"/>
        <v>96.47999999999999</v>
      </c>
    </row>
    <row r="49" spans="1:12" s="8" customFormat="1">
      <c r="A49" s="10">
        <v>46</v>
      </c>
      <c r="B49" s="11" t="s">
        <v>119</v>
      </c>
      <c r="C49" s="11" t="s">
        <v>124</v>
      </c>
      <c r="D49" s="7" t="s">
        <v>125</v>
      </c>
      <c r="E49" s="12" t="s">
        <v>5</v>
      </c>
      <c r="F49" s="11" t="s">
        <v>3</v>
      </c>
      <c r="G49" s="11">
        <v>3</v>
      </c>
      <c r="H49" s="13">
        <f>VLOOKUP(F49,'[1]ARISTO PHARMASEUTICALS'!$C$3:$D$49,2,FALSE)</f>
        <v>35.119999999999997</v>
      </c>
      <c r="I49" s="13">
        <f t="shared" si="0"/>
        <v>21.071999999999999</v>
      </c>
      <c r="J49" s="13">
        <f t="shared" si="1"/>
        <v>6</v>
      </c>
      <c r="K49" s="13">
        <v>35</v>
      </c>
      <c r="L49" s="13">
        <f t="shared" si="2"/>
        <v>167.43199999999999</v>
      </c>
    </row>
    <row r="50" spans="1:12" s="8" customFormat="1">
      <c r="A50" s="10">
        <v>47</v>
      </c>
      <c r="B50" s="11" t="s">
        <v>119</v>
      </c>
      <c r="C50" s="11" t="s">
        <v>126</v>
      </c>
      <c r="D50" s="7" t="s">
        <v>127</v>
      </c>
      <c r="E50" s="12" t="s">
        <v>5</v>
      </c>
      <c r="F50" s="11" t="s">
        <v>3</v>
      </c>
      <c r="G50" s="11">
        <v>27</v>
      </c>
      <c r="H50" s="13">
        <f>VLOOKUP(F50,'[1]ARISTO PHARMASEUTICALS'!$C$3:$D$49,2,FALSE)</f>
        <v>35.119999999999997</v>
      </c>
      <c r="I50" s="13">
        <f t="shared" si="0"/>
        <v>189.648</v>
      </c>
      <c r="J50" s="13">
        <f t="shared" si="1"/>
        <v>54</v>
      </c>
      <c r="K50" s="13">
        <v>35</v>
      </c>
      <c r="L50" s="13">
        <f t="shared" si="2"/>
        <v>1226.8879999999999</v>
      </c>
    </row>
    <row r="51" spans="1:12" s="8" customFormat="1">
      <c r="A51" s="10">
        <v>48</v>
      </c>
      <c r="B51" s="11" t="s">
        <v>119</v>
      </c>
      <c r="C51" s="11" t="s">
        <v>128</v>
      </c>
      <c r="D51" s="7" t="s">
        <v>129</v>
      </c>
      <c r="E51" s="12" t="s">
        <v>5</v>
      </c>
      <c r="F51" s="11" t="s">
        <v>3</v>
      </c>
      <c r="G51" s="11">
        <v>65</v>
      </c>
      <c r="H51" s="13">
        <f>VLOOKUP(F51,'[1]ARISTO PHARMASEUTICALS'!$C$3:$D$49,2,FALSE)</f>
        <v>35.119999999999997</v>
      </c>
      <c r="I51" s="13">
        <f t="shared" si="0"/>
        <v>456.55999999999995</v>
      </c>
      <c r="J51" s="13">
        <f t="shared" si="1"/>
        <v>130</v>
      </c>
      <c r="K51" s="13">
        <v>35</v>
      </c>
      <c r="L51" s="13">
        <f t="shared" si="2"/>
        <v>2904.3599999999997</v>
      </c>
    </row>
    <row r="52" spans="1:12" s="8" customFormat="1">
      <c r="A52" s="10">
        <v>49</v>
      </c>
      <c r="B52" s="11" t="s">
        <v>119</v>
      </c>
      <c r="C52" s="11" t="s">
        <v>130</v>
      </c>
      <c r="D52" s="7" t="s">
        <v>131</v>
      </c>
      <c r="E52" s="12" t="s">
        <v>5</v>
      </c>
      <c r="F52" s="11" t="s">
        <v>3</v>
      </c>
      <c r="G52" s="11">
        <v>9</v>
      </c>
      <c r="H52" s="13">
        <f>VLOOKUP(F52,'[1]ARISTO PHARMASEUTICALS'!$C$3:$D$49,2,FALSE)</f>
        <v>35.119999999999997</v>
      </c>
      <c r="I52" s="13">
        <f t="shared" si="0"/>
        <v>63.216000000000001</v>
      </c>
      <c r="J52" s="13">
        <f t="shared" si="1"/>
        <v>18</v>
      </c>
      <c r="K52" s="13">
        <v>35</v>
      </c>
      <c r="L52" s="13">
        <f t="shared" si="2"/>
        <v>432.29599999999999</v>
      </c>
    </row>
    <row r="53" spans="1:12" s="8" customFormat="1">
      <c r="A53" s="10">
        <v>50</v>
      </c>
      <c r="B53" s="11" t="s">
        <v>119</v>
      </c>
      <c r="C53" s="11" t="s">
        <v>132</v>
      </c>
      <c r="D53" s="7" t="s">
        <v>133</v>
      </c>
      <c r="E53" s="12" t="s">
        <v>5</v>
      </c>
      <c r="F53" s="11" t="s">
        <v>2</v>
      </c>
      <c r="G53" s="11">
        <v>3</v>
      </c>
      <c r="H53" s="13">
        <f>VLOOKUP(F53,'[1]ARISTO PHARMASEUTICALS'!$C$3:$D$49,2,FALSE)</f>
        <v>23.95</v>
      </c>
      <c r="I53" s="13">
        <f t="shared" si="0"/>
        <v>14.37</v>
      </c>
      <c r="J53" s="13">
        <f t="shared" si="1"/>
        <v>6</v>
      </c>
      <c r="K53" s="13">
        <v>35</v>
      </c>
      <c r="L53" s="13">
        <f t="shared" si="2"/>
        <v>127.22</v>
      </c>
    </row>
    <row r="54" spans="1:12" s="8" customFormat="1">
      <c r="A54" s="10">
        <v>51</v>
      </c>
      <c r="B54" s="11" t="s">
        <v>119</v>
      </c>
      <c r="C54" s="11" t="s">
        <v>134</v>
      </c>
      <c r="D54" s="7" t="s">
        <v>135</v>
      </c>
      <c r="E54" s="12" t="s">
        <v>5</v>
      </c>
      <c r="F54" s="11" t="s">
        <v>2</v>
      </c>
      <c r="G54" s="11">
        <v>1</v>
      </c>
      <c r="H54" s="13">
        <f>VLOOKUP(F54,'[1]ARISTO PHARMASEUTICALS'!$C$3:$D$49,2,FALSE)</f>
        <v>23.95</v>
      </c>
      <c r="I54" s="13">
        <f t="shared" si="0"/>
        <v>4.79</v>
      </c>
      <c r="J54" s="13">
        <f t="shared" si="1"/>
        <v>2</v>
      </c>
      <c r="K54" s="13">
        <v>35</v>
      </c>
      <c r="L54" s="13">
        <f t="shared" si="2"/>
        <v>65.739999999999995</v>
      </c>
    </row>
    <row r="55" spans="1:12" s="8" customFormat="1">
      <c r="A55" s="10">
        <v>52</v>
      </c>
      <c r="B55" s="11" t="s">
        <v>119</v>
      </c>
      <c r="C55" s="11" t="s">
        <v>136</v>
      </c>
      <c r="D55" s="7" t="s">
        <v>137</v>
      </c>
      <c r="E55" s="12" t="s">
        <v>5</v>
      </c>
      <c r="F55" s="11" t="s">
        <v>2</v>
      </c>
      <c r="G55" s="11">
        <v>13</v>
      </c>
      <c r="H55" s="13">
        <f>VLOOKUP(F55,'[1]ARISTO PHARMASEUTICALS'!$C$3:$D$49,2,FALSE)</f>
        <v>23.95</v>
      </c>
      <c r="I55" s="13">
        <f t="shared" si="0"/>
        <v>62.269999999999996</v>
      </c>
      <c r="J55" s="13">
        <f t="shared" si="1"/>
        <v>26</v>
      </c>
      <c r="K55" s="13">
        <v>35</v>
      </c>
      <c r="L55" s="13">
        <f t="shared" si="2"/>
        <v>434.61999999999995</v>
      </c>
    </row>
    <row r="56" spans="1:12" s="8" customFormat="1">
      <c r="A56" s="26" t="s">
        <v>138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18">
        <f>ROUND(SUM(L4:L55),0)</f>
        <v>23505</v>
      </c>
    </row>
    <row r="57" spans="1:12" s="8" customFormat="1">
      <c r="A57" s="14"/>
      <c r="B57" s="15"/>
      <c r="C57" s="15"/>
      <c r="E57" s="15"/>
      <c r="F57" s="15"/>
      <c r="G57" s="5">
        <f>SUM(G4:G55)</f>
        <v>598</v>
      </c>
      <c r="H57" s="16"/>
      <c r="I57" s="16"/>
      <c r="J57" s="16"/>
      <c r="K57" s="16"/>
      <c r="L57" s="16"/>
    </row>
    <row r="58" spans="1:12" s="3" customFormat="1" ht="30" customHeight="1">
      <c r="A58" s="19" t="s">
        <v>20</v>
      </c>
      <c r="B58" s="19"/>
      <c r="C58" s="19"/>
      <c r="D58" s="19"/>
      <c r="E58" s="19"/>
      <c r="F58" s="19"/>
      <c r="G58" s="19"/>
      <c r="H58" s="20"/>
      <c r="I58" s="20"/>
      <c r="J58" s="20"/>
      <c r="K58" s="20"/>
      <c r="L58" s="20"/>
    </row>
    <row r="59" spans="1:12" s="3" customFormat="1" ht="30" customHeight="1">
      <c r="A59" s="19" t="s">
        <v>0</v>
      </c>
      <c r="B59" s="19"/>
      <c r="C59" s="19"/>
      <c r="D59" s="19"/>
      <c r="E59" s="19"/>
      <c r="F59" s="19"/>
      <c r="G59" s="19"/>
      <c r="H59" s="20"/>
      <c r="I59" s="20"/>
      <c r="J59" s="20"/>
      <c r="K59" s="20"/>
      <c r="L59" s="20"/>
    </row>
  </sheetData>
  <sortState ref="B4:L86">
    <sortCondition ref="B4"/>
  </sortState>
  <mergeCells count="7">
    <mergeCell ref="A58:L58"/>
    <mergeCell ref="A59:L59"/>
    <mergeCell ref="A1:G1"/>
    <mergeCell ref="H1:L1"/>
    <mergeCell ref="A2:G2"/>
    <mergeCell ref="H2:L2"/>
    <mergeCell ref="A56:K56"/>
  </mergeCells>
  <conditionalFormatting sqref="C1:C1048576">
    <cfRule type="duplicateValues" dxfId="1" priority="1"/>
    <cfRule type="duplicateValues" dxfId="0" priority="3"/>
  </conditionalFormatting>
  <pageMargins left="0.27559055118110237" right="0.15748031496062992" top="0.86614173228346458" bottom="0.74803149606299213" header="0.31496062992125984" footer="0.31496062992125984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2025-03-06T10:15:06Z</cp:lastPrinted>
  <dcterms:created xsi:type="dcterms:W3CDTF">2025-01-09T08:39:02Z</dcterms:created>
  <dcterms:modified xsi:type="dcterms:W3CDTF">2025-03-20T15:16:12Z</dcterms:modified>
</cp:coreProperties>
</file>