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Sheet1!$A$2:$L$2</definedName>
    <definedName name="_xlnm.Print_Titles" localSheetId="0">Invoice!$2:$3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H64" i="1" l="1"/>
  <c r="G64" i="1"/>
  <c r="J62" i="1"/>
  <c r="I62" i="1"/>
  <c r="J61" i="1"/>
  <c r="I61" i="1"/>
  <c r="L61" i="1" s="1"/>
  <c r="J60" i="1"/>
  <c r="I60" i="1"/>
  <c r="L60" i="1" s="1"/>
  <c r="J59" i="1"/>
  <c r="L59" i="1" s="1"/>
  <c r="J58" i="1"/>
  <c r="I58" i="1"/>
  <c r="J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L37" i="1" s="1"/>
  <c r="J36" i="1"/>
  <c r="I36" i="1"/>
  <c r="J35" i="1"/>
  <c r="I35" i="1"/>
  <c r="J34" i="1"/>
  <c r="I34" i="1"/>
  <c r="J33" i="1"/>
  <c r="I33" i="1"/>
  <c r="J32" i="1"/>
  <c r="I32" i="1"/>
  <c r="L31" i="1"/>
  <c r="J31" i="1"/>
  <c r="L30" i="1"/>
  <c r="J30" i="1"/>
  <c r="J29" i="1"/>
  <c r="I29" i="1"/>
  <c r="J28" i="1"/>
  <c r="I28" i="1"/>
  <c r="J27" i="1"/>
  <c r="I27" i="1"/>
  <c r="J26" i="1"/>
  <c r="I26" i="1"/>
  <c r="J25" i="1"/>
  <c r="L25" i="1" s="1"/>
  <c r="J24" i="1"/>
  <c r="I24" i="1"/>
  <c r="L24" i="1" s="1"/>
  <c r="J23" i="1"/>
  <c r="L23" i="1" s="1"/>
  <c r="J22" i="1"/>
  <c r="I22" i="1"/>
  <c r="J21" i="1"/>
  <c r="L21" i="1" s="1"/>
  <c r="J20" i="1"/>
  <c r="I20" i="1"/>
  <c r="J19" i="1"/>
  <c r="L19" i="1" s="1"/>
  <c r="J18" i="1"/>
  <c r="L18" i="1" s="1"/>
  <c r="J17" i="1"/>
  <c r="I17" i="1"/>
  <c r="J16" i="1"/>
  <c r="I16" i="1"/>
  <c r="J15" i="1"/>
  <c r="L15" i="1" s="1"/>
  <c r="J14" i="1"/>
  <c r="L14" i="1" s="1"/>
  <c r="J13" i="1"/>
  <c r="I13" i="1"/>
  <c r="J12" i="1"/>
  <c r="I12" i="1"/>
  <c r="J11" i="1"/>
  <c r="I11" i="1"/>
  <c r="J10" i="1"/>
  <c r="L10" i="1" s="1"/>
  <c r="J9" i="1"/>
  <c r="L9" i="1" s="1"/>
  <c r="J8" i="1"/>
  <c r="I8" i="1"/>
  <c r="J7" i="1"/>
  <c r="I7" i="1"/>
  <c r="J6" i="1"/>
  <c r="I6" i="1"/>
  <c r="J5" i="1"/>
  <c r="I5" i="1"/>
  <c r="J4" i="1"/>
  <c r="I4" i="1"/>
  <c r="L22" i="1" l="1"/>
  <c r="L58" i="1"/>
  <c r="L4" i="1"/>
  <c r="L5" i="1"/>
  <c r="L6" i="1"/>
  <c r="L7" i="1"/>
  <c r="L8" i="1"/>
  <c r="L11" i="1"/>
  <c r="L12" i="1"/>
  <c r="L13" i="1"/>
  <c r="L16" i="1"/>
  <c r="L17" i="1"/>
  <c r="L20" i="1"/>
  <c r="L26" i="1"/>
  <c r="L27" i="1"/>
  <c r="L28" i="1"/>
  <c r="L29" i="1"/>
  <c r="L32" i="1"/>
  <c r="L33" i="1"/>
  <c r="L34" i="1"/>
  <c r="L35" i="1"/>
  <c r="L36" i="1"/>
  <c r="L62" i="1"/>
  <c r="L63" i="1" l="1"/>
  <c r="K57" i="2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12" i="2" l="1"/>
  <c r="L40" i="2"/>
  <c r="L57" i="2" l="1"/>
</calcChain>
</file>

<file path=xl/sharedStrings.xml><?xml version="1.0" encoding="utf-8"?>
<sst xmlns="http://schemas.openxmlformats.org/spreadsheetml/2006/main" count="582" uniqueCount="334">
  <si>
    <t>INVOICE
PRAGATI LOGISTICS,SAMANTA SAHI KHUNTIA LANE,8984191006
GST No:21AGHPB9356M1Z9</t>
  </si>
  <si>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</si>
  <si>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</si>
  <si>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</si>
  <si>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</si>
  <si>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</si>
  <si>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</si>
  <si>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</si>
  <si>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</si>
  <si>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</si>
  <si>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</si>
  <si>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</si>
  <si>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</si>
  <si>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</si>
  <si>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</si>
  <si>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</si>
  <si>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</si>
  <si>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</si>
  <si>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</si>
  <si>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</si>
  <si>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</si>
  <si>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</si>
  <si>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</si>
  <si>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</si>
  <si>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</si>
  <si>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</si>
  <si>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</si>
  <si>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</si>
  <si>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</si>
  <si>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</si>
  <si>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</si>
  <si>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</si>
  <si>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</si>
  <si>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</si>
  <si>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</si>
  <si>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</si>
  <si>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</si>
  <si>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</si>
  <si>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</si>
  <si>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</si>
  <si>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</si>
  <si>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</si>
  <si>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</si>
  <si>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</si>
  <si>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</si>
  <si>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</si>
  <si>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</si>
  <si>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</si>
  <si>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</si>
  <si>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</si>
  <si>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</si>
  <si>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</si>
  <si>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</si>
  <si>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</si>
  <si>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</si>
  <si>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</si>
  <si>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</si>
  <si>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</si>
  <si>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</si>
  <si>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</si>
  <si>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</si>
  <si>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</si>
  <si>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</si>
  <si>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</si>
  <si>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</si>
  <si>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</si>
  <si>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</si>
  <si>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</si>
  <si>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</si>
  <si>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</si>
  <si>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</si>
  <si>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</si>
  <si>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</si>
  <si>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</si>
  <si>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</si>
  <si>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</si>
  <si>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</si>
  <si>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</si>
  <si>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</si>
  <si>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</si>
  <si>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</si>
  <si>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</si>
  <si>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</si>
  <si>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</si>
  <si>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</si>
  <si>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</si>
  <si>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</si>
  <si>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</si>
  <si>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</si>
  <si>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</si>
  <si>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</si>
  <si>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</si>
  <si>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</si>
  <si>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</si>
  <si>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</si>
  <si>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</si>
  <si>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</si>
  <si>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</si>
  <si>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</si>
  <si>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</si>
  <si>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</si>
  <si>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</si>
  <si>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</si>
  <si>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</si>
  <si>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</si>
  <si>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</si>
  <si>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</si>
  <si>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</si>
  <si>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</si>
  <si>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</si>
  <si>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</si>
  <si>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</si>
  <si>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</si>
  <si>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</si>
  <si>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</si>
  <si>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</si>
  <si>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</si>
  <si>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</si>
  <si>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</si>
  <si>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</si>
  <si>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</si>
  <si>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</si>
  <si>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</si>
  <si>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</si>
  <si>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</si>
  <si>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>INV. NO.</t>
  </si>
  <si>
    <t>Kindly, verify &amp; confirm within 7 days, else GST will be filed by 20th APRIL, 2024. 
GST to be paid by Consignor under Reverse Charge Mechanism(RCM) as per GST.</t>
  </si>
  <si>
    <t>PARTY NAME</t>
  </si>
  <si>
    <t>01/3/2024</t>
  </si>
  <si>
    <t>PL/JA/29056</t>
  </si>
  <si>
    <t>258</t>
  </si>
  <si>
    <t>BHANJKIA KASHIPUR</t>
  </si>
  <si>
    <t>ANNAPURNA HARDWARE KASHIPUR</t>
  </si>
  <si>
    <t>PL/JA/29239</t>
  </si>
  <si>
    <t>271</t>
  </si>
  <si>
    <t xml:space="preserve"> Maa Santoshi Enterprises</t>
  </si>
  <si>
    <t>PL/JA/29242</t>
  </si>
  <si>
    <t>269</t>
  </si>
  <si>
    <t>LUCHAPADA</t>
  </si>
  <si>
    <t>RABIRATNA PAINTS AND HARDWARE</t>
  </si>
  <si>
    <t>PL/JA/29245</t>
  </si>
  <si>
    <t>275</t>
  </si>
  <si>
    <t>J P HARDWARE</t>
  </si>
  <si>
    <t>PL/JA/29547</t>
  </si>
  <si>
    <t>254</t>
  </si>
  <si>
    <t>JALESWAR</t>
  </si>
  <si>
    <t>jay maa laxmi hardware jaleswar</t>
  </si>
  <si>
    <t>02/3/2024</t>
  </si>
  <si>
    <t>PL/JA/29283</t>
  </si>
  <si>
    <t>260</t>
  </si>
  <si>
    <t>BALIPATANA</t>
  </si>
  <si>
    <t>prince sanitary and hardware</t>
  </si>
  <si>
    <t>PL/JA/29284</t>
  </si>
  <si>
    <t>264</t>
  </si>
  <si>
    <t>ASTARANG</t>
  </si>
  <si>
    <t>Jyoti Machinary</t>
  </si>
  <si>
    <t>PL/JA/29285</t>
  </si>
  <si>
    <t>261</t>
  </si>
  <si>
    <t>sarbati emporiium</t>
  </si>
  <si>
    <t>PL/JA/29287</t>
  </si>
  <si>
    <t>253</t>
  </si>
  <si>
    <t>NTPC KANIHA</t>
  </si>
  <si>
    <t>B L HARDWARE</t>
  </si>
  <si>
    <t>PL/JA/29294</t>
  </si>
  <si>
    <t>268</t>
  </si>
  <si>
    <t>jai balaji paints plywood</t>
  </si>
  <si>
    <t>04/3/2024</t>
  </si>
  <si>
    <t>PL/JA/29494</t>
  </si>
  <si>
    <t>277</t>
  </si>
  <si>
    <t>BINJHARPUR</t>
  </si>
  <si>
    <t>JAY JAGANNATH CEMENT WORK</t>
  </si>
  <si>
    <t>PL/JA/29780</t>
  </si>
  <si>
    <t>272</t>
  </si>
  <si>
    <t>DHAMNAGAR</t>
  </si>
  <si>
    <t>SWAIN COLOUR HOUSE dhamnagar</t>
  </si>
  <si>
    <t>PL/JA/29847</t>
  </si>
  <si>
    <t>278</t>
  </si>
  <si>
    <t>PRATHI HARDWARE STORES</t>
  </si>
  <si>
    <t>05/3/2024</t>
  </si>
  <si>
    <t>PL/JA/29638</t>
  </si>
  <si>
    <t>273</t>
  </si>
  <si>
    <t>ODAGAON</t>
  </si>
  <si>
    <t>SHREE RAGHUNATH HARDWARE AND SANITARY</t>
  </si>
  <si>
    <t>PL/JA/29677</t>
  </si>
  <si>
    <t>266</t>
  </si>
  <si>
    <t>GANDIBED</t>
  </si>
  <si>
    <t>jagannatha traders gandibed</t>
  </si>
  <si>
    <t>PL/JA/29709</t>
  </si>
  <si>
    <t>265</t>
  </si>
  <si>
    <t>MARKONA</t>
  </si>
  <si>
    <t>mohapatra hardware and paints markona</t>
  </si>
  <si>
    <t>07/3/2024</t>
  </si>
  <si>
    <t>PL/JA/29902</t>
  </si>
  <si>
    <t>280</t>
  </si>
  <si>
    <t>NIRMAL RAJ PAINTS</t>
  </si>
  <si>
    <t>PL/JA/30001</t>
  </si>
  <si>
    <t>279</t>
  </si>
  <si>
    <t>mohapatra hardware</t>
  </si>
  <si>
    <t>12/3/2024</t>
  </si>
  <si>
    <t>PL/JA/30100</t>
  </si>
  <si>
    <t>283</t>
  </si>
  <si>
    <t>JAJPUR TOWN</t>
  </si>
  <si>
    <t>R R PAINTS AND HARDWARE</t>
  </si>
  <si>
    <t>PL/JA/30101</t>
  </si>
  <si>
    <t>282</t>
  </si>
  <si>
    <t>13/3/2024</t>
  </si>
  <si>
    <t>PL/JA/30151</t>
  </si>
  <si>
    <t>284</t>
  </si>
  <si>
    <t>parvati hardware store berhampur</t>
  </si>
  <si>
    <t>14/3/2024</t>
  </si>
  <si>
    <t>PL/JA/30354</t>
  </si>
  <si>
    <t>287</t>
  </si>
  <si>
    <t>KAMATA BORIGUMA</t>
  </si>
  <si>
    <t>DHANALAXMI ENTERPRISES</t>
  </si>
  <si>
    <t>PL/JA/30378</t>
  </si>
  <si>
    <t>281</t>
  </si>
  <si>
    <t>colour point</t>
  </si>
  <si>
    <t>PL/JA/30415</t>
  </si>
  <si>
    <t>286</t>
  </si>
  <si>
    <t>BALIMELA</t>
  </si>
  <si>
    <t>maa durga hardware store malkangiri</t>
  </si>
  <si>
    <t>15/3/2024</t>
  </si>
  <si>
    <t>PL/JA/30447</t>
  </si>
  <si>
    <t>288</t>
  </si>
  <si>
    <t>DHENKIKOTE</t>
  </si>
  <si>
    <t>MAA MANGALA HARDWARE</t>
  </si>
  <si>
    <t>18/3/2024</t>
  </si>
  <si>
    <t>PL/JA/30634</t>
  </si>
  <si>
    <t>289</t>
  </si>
  <si>
    <t>SATYANARAYAN TRADERS</t>
  </si>
  <si>
    <t>19/3/2024</t>
  </si>
  <si>
    <t>PL/JA/31068</t>
  </si>
  <si>
    <t>290</t>
  </si>
  <si>
    <t>BARIPADA</t>
  </si>
  <si>
    <t>ambika enterprises</t>
  </si>
  <si>
    <t>22/3/2024</t>
  </si>
  <si>
    <t>PL/JA/30972</t>
  </si>
  <si>
    <t>292</t>
  </si>
  <si>
    <t>prince sanitary and hardwear</t>
  </si>
  <si>
    <t>PL/JA/31014</t>
  </si>
  <si>
    <t>291</t>
  </si>
  <si>
    <t>SHERAGADA</t>
  </si>
  <si>
    <t>BIJAYA PLY AND TILES</t>
  </si>
  <si>
    <t>PL/JA/31015</t>
  </si>
  <si>
    <t>294</t>
  </si>
  <si>
    <t>RABIRATNA PAINT AND HARDWARE</t>
  </si>
  <si>
    <t>PL/JA/31016</t>
  </si>
  <si>
    <t>295</t>
  </si>
  <si>
    <t>PL/JA/31186</t>
  </si>
  <si>
    <t>293</t>
  </si>
  <si>
    <t>25/3/2024</t>
  </si>
  <si>
    <t>PL/JA/31247</t>
  </si>
  <si>
    <t>296</t>
  </si>
  <si>
    <t>VIJAYA PAINTS</t>
  </si>
  <si>
    <t>27/3/2024</t>
  </si>
  <si>
    <t>PL/JA/31527</t>
  </si>
  <si>
    <t>297</t>
  </si>
  <si>
    <t>DELANG</t>
  </si>
  <si>
    <t>GURUKRUPA STORE DELANGA</t>
  </si>
  <si>
    <t>28/3/2024</t>
  </si>
  <si>
    <t>PL/JA/31373</t>
  </si>
  <si>
    <t>299</t>
  </si>
  <si>
    <t>PL/JA/31374</t>
  </si>
  <si>
    <t>300</t>
  </si>
  <si>
    <t>PL/JA/31381</t>
  </si>
  <si>
    <t>301</t>
  </si>
  <si>
    <t>29/3/2024</t>
  </si>
  <si>
    <t>PL/JA/31525</t>
  </si>
  <si>
    <t>309</t>
  </si>
  <si>
    <t>PURI</t>
  </si>
  <si>
    <t xml:space="preserve"> JAGANNATH TRADERS PURI</t>
  </si>
  <si>
    <t>PL/JA/31526</t>
  </si>
  <si>
    <t>308</t>
  </si>
  <si>
    <t>31/3/2024</t>
  </si>
  <si>
    <t>PL/JA/31619</t>
  </si>
  <si>
    <t>323</t>
  </si>
  <si>
    <t xml:space="preserve">MANIKESWARI HARDWARE </t>
  </si>
  <si>
    <t>PL/JA/31620</t>
  </si>
  <si>
    <t>315</t>
  </si>
  <si>
    <t>RABIRATNA PAINTS AND HARDWARE LOCHAPADA</t>
  </si>
  <si>
    <t>PL/JA/31621</t>
  </si>
  <si>
    <t>314</t>
  </si>
  <si>
    <t xml:space="preserve">SIBA SANKAR HARDWARE STORE </t>
  </si>
  <si>
    <t>PL/JA/31636</t>
  </si>
  <si>
    <t>305</t>
  </si>
  <si>
    <t>SIMILIGUDA</t>
  </si>
  <si>
    <t>BALAJI HARDWARES</t>
  </si>
  <si>
    <t>PL/JA/31637</t>
  </si>
  <si>
    <t>304</t>
  </si>
  <si>
    <t>PL/JA/31639</t>
  </si>
  <si>
    <t>303</t>
  </si>
  <si>
    <t>PL/JA/31640</t>
  </si>
  <si>
    <t>313</t>
  </si>
  <si>
    <t>NABARANGPUR</t>
  </si>
  <si>
    <t>raghunath traders</t>
  </si>
  <si>
    <t>PL/JA/31642</t>
  </si>
  <si>
    <t>307</t>
  </si>
  <si>
    <t>SGS PAINTS AND PIPES</t>
  </si>
  <si>
    <t>PL/JA/31650</t>
  </si>
  <si>
    <t>302</t>
  </si>
  <si>
    <t>RAYAGADA</t>
  </si>
  <si>
    <t>PADMAVATI PAINTS and CAMICALS</t>
  </si>
  <si>
    <t>PL/JA/31652</t>
  </si>
  <si>
    <t>298</t>
  </si>
  <si>
    <t>KHURDA</t>
  </si>
  <si>
    <t>RATH HARDWARE STORE</t>
  </si>
  <si>
    <t>PL/JA/31653</t>
  </si>
  <si>
    <t>306</t>
  </si>
  <si>
    <t>PL/JA/31738</t>
  </si>
  <si>
    <t>316</t>
  </si>
  <si>
    <t>PL/JA/31739</t>
  </si>
  <si>
    <t>312</t>
  </si>
  <si>
    <t>PL/JA/31740</t>
  </si>
  <si>
    <t>319</t>
  </si>
  <si>
    <t>PL/JA/31741</t>
  </si>
  <si>
    <t>321</t>
  </si>
  <si>
    <t>PL/JA/31742</t>
  </si>
  <si>
    <t>318</t>
  </si>
  <si>
    <t>PL/JA/31743</t>
  </si>
  <si>
    <t>320</t>
  </si>
  <si>
    <t>PL/JA/31744</t>
  </si>
  <si>
    <t>322</t>
  </si>
  <si>
    <t>DERABISHI</t>
  </si>
  <si>
    <t>LOHITBABA PAINTS AND HARDWARE</t>
  </si>
  <si>
    <t>PL/JA/31745</t>
  </si>
  <si>
    <t>324</t>
  </si>
  <si>
    <t>PL/JA/31747</t>
  </si>
  <si>
    <t>311</t>
  </si>
  <si>
    <t>KEONJHAR</t>
  </si>
  <si>
    <t>tarini colour mart</t>
  </si>
  <si>
    <t>(RUPEES TWO LAKH TWO THOUSAND TWO HUNDRED FOUR ONLY)</t>
  </si>
  <si>
    <t>PATRAPUR</t>
  </si>
  <si>
    <t xml:space="preserve">
TO,
M/S NEXON PAINTS PRIVATE LIMITED
Address: JAGATPUR, CUTTACK
GST No: 21AALCS8326D1ZI
</t>
  </si>
  <si>
    <t xml:space="preserve">Bill Date: 17/04/2024
Bill NO : 43013
Total Amount: 202204.00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</si>
</sst>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180976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52876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NOVEMBER,%202023%20PL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JANUARY,%202024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FEBRUARY,%202024/NEXON%20PAINT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AUGUST,%202023%20PL/NEXON%20PAINTS%20PVT%20LT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DECEMBER,%202023%20PL/NEXON%20PAINT%20PVT%20LTD%20DE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DHENKANAL</v>
          </cell>
          <cell r="G4">
            <v>41</v>
          </cell>
          <cell r="H4">
            <v>810.64</v>
          </cell>
          <cell r="I4">
            <v>1.5</v>
          </cell>
        </row>
        <row r="5">
          <cell r="F5" t="str">
            <v>BERHAMPUR</v>
          </cell>
          <cell r="G5">
            <v>7</v>
          </cell>
          <cell r="H5">
            <v>96.04</v>
          </cell>
          <cell r="I5">
            <v>2.75</v>
          </cell>
        </row>
        <row r="6">
          <cell r="F6" t="str">
            <v>BERHAMPUR</v>
          </cell>
          <cell r="G6">
            <v>7</v>
          </cell>
          <cell r="H6">
            <v>185</v>
          </cell>
          <cell r="I6">
            <v>2.75</v>
          </cell>
        </row>
        <row r="7">
          <cell r="F7" t="str">
            <v>BERHAMPUR</v>
          </cell>
          <cell r="G7">
            <v>13</v>
          </cell>
          <cell r="H7">
            <v>316.16000000000003</v>
          </cell>
          <cell r="I7">
            <v>2.75</v>
          </cell>
        </row>
        <row r="8">
          <cell r="F8" t="str">
            <v>BERHAMPUR</v>
          </cell>
          <cell r="G8">
            <v>100</v>
          </cell>
          <cell r="H8">
            <v>2579.1999999999998</v>
          </cell>
          <cell r="I8">
            <v>2.75</v>
          </cell>
        </row>
        <row r="9">
          <cell r="F9" t="str">
            <v>BERHAMPUR</v>
          </cell>
          <cell r="G9">
            <v>16</v>
          </cell>
          <cell r="H9">
            <v>204.06</v>
          </cell>
          <cell r="I9">
            <v>2.75</v>
          </cell>
        </row>
        <row r="10">
          <cell r="F10" t="str">
            <v>BHANJKIA KASHIPUR</v>
          </cell>
          <cell r="G10">
            <v>75</v>
          </cell>
          <cell r="H10">
            <v>1701.08</v>
          </cell>
          <cell r="I10">
            <v>3.8</v>
          </cell>
        </row>
        <row r="11">
          <cell r="F11" t="str">
            <v>KORAPUT</v>
          </cell>
          <cell r="G11">
            <v>117</v>
          </cell>
          <cell r="H11">
            <v>2066.6999999999998</v>
          </cell>
          <cell r="I11">
            <v>4.8</v>
          </cell>
        </row>
        <row r="12">
          <cell r="F12" t="str">
            <v>PURI</v>
          </cell>
          <cell r="G12">
            <v>173</v>
          </cell>
          <cell r="H12">
            <v>3000</v>
          </cell>
          <cell r="I12">
            <v>1.5</v>
          </cell>
        </row>
        <row r="13">
          <cell r="F13" t="str">
            <v>MALKANGIRI</v>
          </cell>
          <cell r="G13">
            <v>18</v>
          </cell>
          <cell r="H13">
            <v>179</v>
          </cell>
          <cell r="I13">
            <v>4.8</v>
          </cell>
        </row>
        <row r="14">
          <cell r="F14" t="str">
            <v>JEYPORE</v>
          </cell>
          <cell r="G14">
            <v>11</v>
          </cell>
          <cell r="H14">
            <v>162.47</v>
          </cell>
          <cell r="I14">
            <v>4.8</v>
          </cell>
        </row>
        <row r="15">
          <cell r="F15" t="str">
            <v>KENDRAPARA</v>
          </cell>
          <cell r="G15">
            <v>13</v>
          </cell>
          <cell r="H15">
            <v>171</v>
          </cell>
          <cell r="I15">
            <v>1.5</v>
          </cell>
        </row>
        <row r="16">
          <cell r="F16" t="str">
            <v>KORAPUT</v>
          </cell>
          <cell r="G16">
            <v>50</v>
          </cell>
          <cell r="H16">
            <v>981</v>
          </cell>
          <cell r="I16">
            <v>4.8</v>
          </cell>
        </row>
        <row r="17">
          <cell r="F17" t="str">
            <v>BEGUNIAPADA</v>
          </cell>
          <cell r="G17">
            <v>48</v>
          </cell>
          <cell r="H17">
            <v>757</v>
          </cell>
          <cell r="I17">
            <v>2.75</v>
          </cell>
        </row>
        <row r="18">
          <cell r="F18" t="str">
            <v>BERHAMPUR</v>
          </cell>
          <cell r="G18">
            <v>61</v>
          </cell>
          <cell r="H18">
            <v>1225.53</v>
          </cell>
          <cell r="I18">
            <v>2.75</v>
          </cell>
        </row>
        <row r="19">
          <cell r="F19" t="str">
            <v>RAYAGADA</v>
          </cell>
          <cell r="G19">
            <v>34</v>
          </cell>
          <cell r="H19">
            <v>502</v>
          </cell>
          <cell r="I19">
            <v>4.8</v>
          </cell>
        </row>
        <row r="20">
          <cell r="F20" t="str">
            <v>RAYAGADA</v>
          </cell>
          <cell r="G20">
            <v>16</v>
          </cell>
          <cell r="H20">
            <v>164</v>
          </cell>
          <cell r="I20">
            <v>4.8</v>
          </cell>
        </row>
        <row r="21">
          <cell r="F21" t="str">
            <v>KENDRAPARA</v>
          </cell>
          <cell r="G21">
            <v>20</v>
          </cell>
          <cell r="H21">
            <v>520</v>
          </cell>
          <cell r="I21">
            <v>1.5</v>
          </cell>
        </row>
        <row r="22">
          <cell r="F22" t="str">
            <v>JAGATSINGHPUR</v>
          </cell>
          <cell r="G22">
            <v>45</v>
          </cell>
          <cell r="H22">
            <v>351</v>
          </cell>
          <cell r="I22">
            <v>1.5</v>
          </cell>
        </row>
        <row r="23">
          <cell r="F23" t="str">
            <v>BERHAMPUR</v>
          </cell>
          <cell r="G23">
            <v>24</v>
          </cell>
          <cell r="H23">
            <v>403.88</v>
          </cell>
          <cell r="I23">
            <v>2.75</v>
          </cell>
        </row>
        <row r="24">
          <cell r="F24" t="str">
            <v>BERHAMPUR</v>
          </cell>
          <cell r="G24">
            <v>20</v>
          </cell>
          <cell r="H24">
            <v>428</v>
          </cell>
          <cell r="I24">
            <v>2.75</v>
          </cell>
        </row>
        <row r="25">
          <cell r="F25" t="str">
            <v>BERHAMPUR</v>
          </cell>
          <cell r="G25">
            <v>64</v>
          </cell>
          <cell r="H25">
            <v>1008</v>
          </cell>
          <cell r="I25">
            <v>2.75</v>
          </cell>
        </row>
        <row r="26">
          <cell r="F26" t="str">
            <v>BERHAMPUR</v>
          </cell>
          <cell r="G26">
            <v>92</v>
          </cell>
          <cell r="H26">
            <v>1170</v>
          </cell>
          <cell r="I26">
            <v>2.75</v>
          </cell>
        </row>
        <row r="27">
          <cell r="F27" t="str">
            <v>BERHAMPUR</v>
          </cell>
          <cell r="G27">
            <v>25</v>
          </cell>
          <cell r="H27">
            <v>514.78</v>
          </cell>
          <cell r="I27">
            <v>2.75</v>
          </cell>
        </row>
        <row r="28">
          <cell r="F28" t="str">
            <v>JALESWAR</v>
          </cell>
          <cell r="G28">
            <v>92</v>
          </cell>
          <cell r="H28">
            <v>2251.85</v>
          </cell>
          <cell r="I28">
            <v>2.75</v>
          </cell>
        </row>
        <row r="29">
          <cell r="F29" t="str">
            <v>JEYPORE</v>
          </cell>
          <cell r="G29">
            <v>6</v>
          </cell>
          <cell r="H29">
            <v>200</v>
          </cell>
          <cell r="I29">
            <v>4.8</v>
          </cell>
        </row>
        <row r="30">
          <cell r="F30" t="str">
            <v>JEYPORE</v>
          </cell>
          <cell r="G30">
            <v>84</v>
          </cell>
          <cell r="H30">
            <v>1523</v>
          </cell>
          <cell r="I30">
            <v>4.8</v>
          </cell>
        </row>
        <row r="31">
          <cell r="F31" t="str">
            <v>JAJPUR TOWN</v>
          </cell>
          <cell r="G31">
            <v>11</v>
          </cell>
          <cell r="H31">
            <v>169.16</v>
          </cell>
          <cell r="I31">
            <v>1.5</v>
          </cell>
        </row>
        <row r="32">
          <cell r="F32" t="str">
            <v>BALIMELA</v>
          </cell>
          <cell r="G32">
            <v>22</v>
          </cell>
          <cell r="H32">
            <v>484</v>
          </cell>
          <cell r="I32">
            <v>4.8</v>
          </cell>
        </row>
        <row r="33">
          <cell r="F33" t="str">
            <v xml:space="preserve">BELLAGUNTHA </v>
          </cell>
          <cell r="G33">
            <v>158</v>
          </cell>
          <cell r="H33">
            <v>3525.26</v>
          </cell>
          <cell r="I33">
            <v>3.8</v>
          </cell>
        </row>
        <row r="34">
          <cell r="F34" t="str">
            <v>BERHAMPUR</v>
          </cell>
          <cell r="G34">
            <v>27</v>
          </cell>
          <cell r="H34">
            <v>112.52</v>
          </cell>
          <cell r="I34">
            <v>2.75</v>
          </cell>
        </row>
        <row r="35">
          <cell r="F35" t="str">
            <v>NTPC KANIHA</v>
          </cell>
          <cell r="G35">
            <v>76</v>
          </cell>
          <cell r="H35">
            <v>1542.5</v>
          </cell>
          <cell r="I35">
            <v>2.75</v>
          </cell>
        </row>
        <row r="36">
          <cell r="F36" t="str">
            <v>ANGUL</v>
          </cell>
          <cell r="G36">
            <v>33</v>
          </cell>
          <cell r="H36">
            <v>786.75</v>
          </cell>
          <cell r="I36">
            <v>2.75</v>
          </cell>
        </row>
        <row r="37">
          <cell r="F37" t="str">
            <v>MALKANGIRI</v>
          </cell>
          <cell r="G37">
            <v>131</v>
          </cell>
          <cell r="H37">
            <v>2246</v>
          </cell>
          <cell r="I37">
            <v>4.8</v>
          </cell>
        </row>
        <row r="38">
          <cell r="F38" t="str">
            <v>BERHAMPUR</v>
          </cell>
          <cell r="G38">
            <v>8</v>
          </cell>
          <cell r="H38">
            <v>94</v>
          </cell>
          <cell r="I38">
            <v>2.75</v>
          </cell>
        </row>
        <row r="39">
          <cell r="F39" t="str">
            <v>BERHAMPUR</v>
          </cell>
          <cell r="G39">
            <v>20</v>
          </cell>
          <cell r="H39">
            <v>502</v>
          </cell>
          <cell r="I39">
            <v>2.75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KEONJHAR</v>
          </cell>
          <cell r="G4">
            <v>127</v>
          </cell>
          <cell r="H4">
            <v>2559</v>
          </cell>
          <cell r="I4">
            <v>2.75</v>
          </cell>
        </row>
        <row r="5">
          <cell r="F5" t="str">
            <v>BALIMELA</v>
          </cell>
          <cell r="G5">
            <v>18</v>
          </cell>
          <cell r="H5">
            <v>443.54</v>
          </cell>
          <cell r="I5">
            <v>4.8</v>
          </cell>
        </row>
        <row r="6">
          <cell r="F6" t="str">
            <v>BERHAMPUR</v>
          </cell>
          <cell r="G6">
            <v>5</v>
          </cell>
          <cell r="H6">
            <v>125.55</v>
          </cell>
          <cell r="I6">
            <v>2.75</v>
          </cell>
        </row>
        <row r="7">
          <cell r="F7" t="str">
            <v>ANGUL</v>
          </cell>
          <cell r="G7">
            <v>34</v>
          </cell>
          <cell r="H7">
            <v>305.45999999999998</v>
          </cell>
          <cell r="I7">
            <v>2.75</v>
          </cell>
        </row>
        <row r="8">
          <cell r="F8" t="str">
            <v>KHURDA</v>
          </cell>
          <cell r="G8">
            <v>22</v>
          </cell>
          <cell r="H8">
            <v>320.60000000000002</v>
          </cell>
          <cell r="I8">
            <v>1.5</v>
          </cell>
        </row>
        <row r="9">
          <cell r="F9" t="str">
            <v>BERHAMPUR</v>
          </cell>
          <cell r="G9">
            <v>20</v>
          </cell>
          <cell r="H9">
            <v>503</v>
          </cell>
          <cell r="I9">
            <v>2.75</v>
          </cell>
        </row>
        <row r="10">
          <cell r="F10" t="str">
            <v>MALKANGIRI</v>
          </cell>
          <cell r="G10">
            <v>33</v>
          </cell>
          <cell r="H10">
            <v>541</v>
          </cell>
          <cell r="I10">
            <v>4.8</v>
          </cell>
        </row>
        <row r="11">
          <cell r="F11" t="str">
            <v>KEONJHAR</v>
          </cell>
          <cell r="G11">
            <v>24</v>
          </cell>
          <cell r="H11">
            <v>238.73</v>
          </cell>
          <cell r="I11">
            <v>2.75</v>
          </cell>
        </row>
        <row r="12">
          <cell r="F12" t="str">
            <v>BALIPADA</v>
          </cell>
          <cell r="G12">
            <v>22</v>
          </cell>
          <cell r="H12">
            <v>494.54</v>
          </cell>
          <cell r="I12">
            <v>2.75</v>
          </cell>
        </row>
        <row r="13">
          <cell r="F13" t="str">
            <v>JAJPUR TOWN</v>
          </cell>
          <cell r="G13">
            <v>168</v>
          </cell>
          <cell r="H13">
            <v>3200</v>
          </cell>
          <cell r="I13">
            <v>1.5</v>
          </cell>
        </row>
        <row r="14">
          <cell r="F14" t="str">
            <v>BEGUNIAPADA</v>
          </cell>
          <cell r="G14">
            <v>84</v>
          </cell>
          <cell r="H14">
            <v>1525.57</v>
          </cell>
          <cell r="I14">
            <v>2.75</v>
          </cell>
        </row>
        <row r="15">
          <cell r="F15" t="str">
            <v>BADAGADA</v>
          </cell>
          <cell r="G15">
            <v>39</v>
          </cell>
          <cell r="H15">
            <v>711</v>
          </cell>
          <cell r="I15">
            <v>3.8</v>
          </cell>
        </row>
        <row r="16">
          <cell r="F16" t="str">
            <v>JARKA</v>
          </cell>
          <cell r="G16">
            <v>18</v>
          </cell>
          <cell r="H16">
            <v>494.47</v>
          </cell>
          <cell r="I16">
            <v>1.5</v>
          </cell>
        </row>
        <row r="17">
          <cell r="F17" t="str">
            <v>MALKANGIRI</v>
          </cell>
          <cell r="G17">
            <v>14</v>
          </cell>
          <cell r="H17">
            <v>127</v>
          </cell>
          <cell r="I17">
            <v>4.8</v>
          </cell>
        </row>
        <row r="18">
          <cell r="F18" t="str">
            <v>DANAGADI</v>
          </cell>
          <cell r="G18">
            <v>36</v>
          </cell>
          <cell r="H18">
            <v>936.58</v>
          </cell>
          <cell r="I18">
            <v>1.5</v>
          </cell>
        </row>
        <row r="19">
          <cell r="F19" t="str">
            <v>DHENKANAL</v>
          </cell>
          <cell r="G19">
            <v>39</v>
          </cell>
          <cell r="H19">
            <v>972.85</v>
          </cell>
          <cell r="I19">
            <v>1.5</v>
          </cell>
        </row>
        <row r="20">
          <cell r="F20" t="str">
            <v>CHIKITI</v>
          </cell>
          <cell r="G20">
            <v>40</v>
          </cell>
          <cell r="H20">
            <v>627.66</v>
          </cell>
          <cell r="I20">
            <v>2.75</v>
          </cell>
        </row>
        <row r="21">
          <cell r="F21" t="str">
            <v>PATRAPUR</v>
          </cell>
          <cell r="G21">
            <v>188</v>
          </cell>
          <cell r="H21">
            <v>2614.39</v>
          </cell>
          <cell r="I21">
            <v>3.8</v>
          </cell>
        </row>
        <row r="22">
          <cell r="F22" t="str">
            <v>BERHAMPUR</v>
          </cell>
          <cell r="G22">
            <v>8</v>
          </cell>
          <cell r="H22">
            <v>80</v>
          </cell>
          <cell r="I22">
            <v>2.75</v>
          </cell>
        </row>
        <row r="23">
          <cell r="F23" t="str">
            <v>BERHAMPUR</v>
          </cell>
          <cell r="G23">
            <v>7</v>
          </cell>
          <cell r="H23">
            <v>162</v>
          </cell>
          <cell r="I23">
            <v>2.75</v>
          </cell>
        </row>
        <row r="24">
          <cell r="F24" t="str">
            <v>JANKIA</v>
          </cell>
          <cell r="G24">
            <v>72</v>
          </cell>
          <cell r="H24">
            <v>1242</v>
          </cell>
          <cell r="I24">
            <v>1.5</v>
          </cell>
        </row>
        <row r="25">
          <cell r="F25" t="str">
            <v>MV 79</v>
          </cell>
          <cell r="G25">
            <v>36</v>
          </cell>
          <cell r="H25">
            <v>512</v>
          </cell>
          <cell r="I25">
            <v>4.8</v>
          </cell>
        </row>
        <row r="26">
          <cell r="F26" t="str">
            <v>KORAPUT</v>
          </cell>
          <cell r="G26">
            <v>68</v>
          </cell>
          <cell r="H26">
            <v>1399.64</v>
          </cell>
          <cell r="I26">
            <v>4.8</v>
          </cell>
        </row>
        <row r="27">
          <cell r="F27" t="str">
            <v>DHENKANAL</v>
          </cell>
          <cell r="G27">
            <v>2</v>
          </cell>
          <cell r="H27">
            <v>16.68</v>
          </cell>
          <cell r="I27">
            <v>1.5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CHIKITI</v>
          </cell>
          <cell r="G4">
            <v>137</v>
          </cell>
          <cell r="H4">
            <v>2369.3200000000002</v>
          </cell>
          <cell r="I4">
            <v>2.75</v>
          </cell>
        </row>
        <row r="5">
          <cell r="F5" t="str">
            <v>DHENKANAL</v>
          </cell>
          <cell r="G5">
            <v>11</v>
          </cell>
          <cell r="H5">
            <v>203</v>
          </cell>
          <cell r="I5">
            <v>1.5</v>
          </cell>
        </row>
        <row r="6">
          <cell r="F6" t="str">
            <v>DHENKANAL</v>
          </cell>
          <cell r="G6">
            <v>20</v>
          </cell>
          <cell r="H6">
            <v>517</v>
          </cell>
          <cell r="I6">
            <v>1.5</v>
          </cell>
        </row>
        <row r="7">
          <cell r="F7" t="str">
            <v>KAMAKHYANAGAR</v>
          </cell>
          <cell r="G7">
            <v>12</v>
          </cell>
          <cell r="H7">
            <v>230.4</v>
          </cell>
          <cell r="I7">
            <v>1.5</v>
          </cell>
        </row>
        <row r="8">
          <cell r="F8" t="str">
            <v>BERHAMPUR</v>
          </cell>
          <cell r="G8">
            <v>13</v>
          </cell>
          <cell r="H8">
            <v>266</v>
          </cell>
          <cell r="I8">
            <v>2.75</v>
          </cell>
        </row>
        <row r="9">
          <cell r="F9" t="str">
            <v>DHANAGHARA</v>
          </cell>
          <cell r="G9">
            <v>2</v>
          </cell>
          <cell r="H9">
            <v>125</v>
          </cell>
          <cell r="I9">
            <v>2.75</v>
          </cell>
        </row>
        <row r="10">
          <cell r="F10" t="str">
            <v>DHANAGHARA</v>
          </cell>
          <cell r="G10">
            <v>8</v>
          </cell>
          <cell r="H10">
            <v>71</v>
          </cell>
          <cell r="I10">
            <v>2.75</v>
          </cell>
        </row>
        <row r="11">
          <cell r="F11" t="str">
            <v>DHANAGHARA</v>
          </cell>
          <cell r="G11">
            <v>45</v>
          </cell>
          <cell r="H11">
            <v>498</v>
          </cell>
          <cell r="I11">
            <v>2.75</v>
          </cell>
        </row>
        <row r="12">
          <cell r="F12" t="str">
            <v>LUCHAPADA</v>
          </cell>
          <cell r="G12">
            <v>69</v>
          </cell>
          <cell r="H12">
            <v>1298</v>
          </cell>
          <cell r="I12">
            <v>2.75</v>
          </cell>
        </row>
        <row r="13">
          <cell r="F13" t="str">
            <v>LUCHAPADA</v>
          </cell>
          <cell r="G13">
            <v>1</v>
          </cell>
          <cell r="H13">
            <v>15.07</v>
          </cell>
          <cell r="I13">
            <v>2.75</v>
          </cell>
        </row>
        <row r="14">
          <cell r="F14" t="str">
            <v>BERHAMPUR</v>
          </cell>
          <cell r="G14">
            <v>170</v>
          </cell>
          <cell r="H14">
            <v>4131.6400000000003</v>
          </cell>
          <cell r="I14">
            <v>2.75</v>
          </cell>
        </row>
        <row r="15">
          <cell r="F15" t="str">
            <v>BASTA</v>
          </cell>
          <cell r="G15">
            <v>9</v>
          </cell>
          <cell r="H15">
            <v>261.35000000000002</v>
          </cell>
          <cell r="I15">
            <v>2.75</v>
          </cell>
        </row>
        <row r="16">
          <cell r="F16" t="str">
            <v>JALESWAR</v>
          </cell>
          <cell r="G16">
            <v>51</v>
          </cell>
          <cell r="H16">
            <v>1238.44</v>
          </cell>
          <cell r="I16">
            <v>2.75</v>
          </cell>
        </row>
        <row r="17">
          <cell r="F17" t="str">
            <v>ODAGAON</v>
          </cell>
          <cell r="G17">
            <v>71</v>
          </cell>
          <cell r="H17">
            <v>1216.3399999999999</v>
          </cell>
          <cell r="I17">
            <v>2.75</v>
          </cell>
        </row>
        <row r="18">
          <cell r="F18" t="str">
            <v>BALIMELA</v>
          </cell>
          <cell r="G18">
            <v>5</v>
          </cell>
          <cell r="H18">
            <v>50</v>
          </cell>
          <cell r="I18">
            <v>4.8</v>
          </cell>
        </row>
        <row r="19">
          <cell r="F19" t="str">
            <v>JEYPORE</v>
          </cell>
          <cell r="G19">
            <v>57</v>
          </cell>
          <cell r="H19">
            <v>835</v>
          </cell>
          <cell r="I19">
            <v>4.8</v>
          </cell>
        </row>
        <row r="20">
          <cell r="F20" t="str">
            <v>BALIMELA</v>
          </cell>
          <cell r="G20">
            <v>15</v>
          </cell>
          <cell r="H20">
            <v>474</v>
          </cell>
          <cell r="I20">
            <v>4.8</v>
          </cell>
        </row>
        <row r="21">
          <cell r="F21" t="str">
            <v>RAYAGADA</v>
          </cell>
          <cell r="G21">
            <v>44</v>
          </cell>
          <cell r="H21">
            <v>821</v>
          </cell>
          <cell r="I21">
            <v>4.8</v>
          </cell>
        </row>
        <row r="22">
          <cell r="F22" t="str">
            <v>SAMPUR</v>
          </cell>
          <cell r="G22">
            <v>31</v>
          </cell>
          <cell r="H22">
            <v>570.34</v>
          </cell>
          <cell r="I22">
            <v>1.5</v>
          </cell>
        </row>
        <row r="23">
          <cell r="F23" t="str">
            <v>BADAGADA</v>
          </cell>
          <cell r="G23">
            <v>45</v>
          </cell>
          <cell r="H23">
            <v>800.41</v>
          </cell>
          <cell r="I23">
            <v>3.8</v>
          </cell>
        </row>
        <row r="24">
          <cell r="F24" t="str">
            <v>SHERAGADA</v>
          </cell>
          <cell r="G24">
            <v>52</v>
          </cell>
          <cell r="H24">
            <v>950.5</v>
          </cell>
          <cell r="I24">
            <v>2.75</v>
          </cell>
        </row>
        <row r="25">
          <cell r="F25" t="str">
            <v>JAJPUR TOWN</v>
          </cell>
          <cell r="G25">
            <v>50</v>
          </cell>
          <cell r="H25">
            <v>947.91</v>
          </cell>
          <cell r="I25">
            <v>1.5</v>
          </cell>
        </row>
        <row r="26">
          <cell r="F26" t="str">
            <v>BIJIPUR (PURI)</v>
          </cell>
          <cell r="G26">
            <v>112</v>
          </cell>
          <cell r="H26">
            <v>1963.22</v>
          </cell>
          <cell r="I26">
            <v>1.5</v>
          </cell>
        </row>
        <row r="27">
          <cell r="F27" t="str">
            <v>SHERAGADA</v>
          </cell>
          <cell r="G27">
            <v>9</v>
          </cell>
          <cell r="H27">
            <v>285.27999999999997</v>
          </cell>
          <cell r="I27">
            <v>2.75</v>
          </cell>
        </row>
        <row r="28">
          <cell r="F28" t="str">
            <v>BADAGADA</v>
          </cell>
          <cell r="G28">
            <v>27</v>
          </cell>
          <cell r="H28">
            <v>346.76</v>
          </cell>
          <cell r="I28">
            <v>3.8</v>
          </cell>
        </row>
        <row r="29">
          <cell r="F29" t="str">
            <v>CHIKITI</v>
          </cell>
          <cell r="G29">
            <v>31</v>
          </cell>
          <cell r="H29">
            <v>381.61</v>
          </cell>
          <cell r="I29">
            <v>2.75</v>
          </cell>
        </row>
        <row r="30">
          <cell r="F30" t="str">
            <v>DHANAGHARA</v>
          </cell>
          <cell r="G30">
            <v>163</v>
          </cell>
          <cell r="H30">
            <v>2587.31</v>
          </cell>
          <cell r="I30">
            <v>2.75</v>
          </cell>
        </row>
        <row r="31">
          <cell r="F31" t="str">
            <v>BEGUNIAPADA</v>
          </cell>
          <cell r="G31">
            <v>37</v>
          </cell>
          <cell r="H31">
            <v>1076.25</v>
          </cell>
          <cell r="I31">
            <v>2.75</v>
          </cell>
        </row>
        <row r="32">
          <cell r="F32" t="str">
            <v>LUCHAPADA</v>
          </cell>
          <cell r="G32">
            <v>14</v>
          </cell>
          <cell r="H32">
            <v>179.2</v>
          </cell>
          <cell r="I32">
            <v>2.75</v>
          </cell>
        </row>
        <row r="33">
          <cell r="F33" t="str">
            <v>BERHAMPUR</v>
          </cell>
          <cell r="G33">
            <v>20</v>
          </cell>
          <cell r="H33">
            <v>502.2</v>
          </cell>
          <cell r="I33">
            <v>2.75</v>
          </cell>
        </row>
        <row r="34">
          <cell r="F34" t="str">
            <v>JAGATSINGHPUR</v>
          </cell>
          <cell r="G34">
            <v>22</v>
          </cell>
          <cell r="H34">
            <v>586.5</v>
          </cell>
          <cell r="I34">
            <v>1.5</v>
          </cell>
        </row>
        <row r="35">
          <cell r="F35" t="str">
            <v>HINJILIKATU</v>
          </cell>
          <cell r="G35">
            <v>250</v>
          </cell>
          <cell r="H35">
            <v>4772</v>
          </cell>
          <cell r="I35">
            <v>2.75</v>
          </cell>
        </row>
        <row r="36">
          <cell r="F36" t="str">
            <v>JEYPORE</v>
          </cell>
          <cell r="G36">
            <v>11</v>
          </cell>
          <cell r="H36">
            <v>327.88</v>
          </cell>
          <cell r="I36">
            <v>4.8</v>
          </cell>
        </row>
        <row r="37">
          <cell r="F37" t="str">
            <v>DHENKIKOTE</v>
          </cell>
          <cell r="G37">
            <v>85</v>
          </cell>
          <cell r="H37">
            <v>1462.24</v>
          </cell>
          <cell r="I37">
            <v>2.75</v>
          </cell>
        </row>
        <row r="38">
          <cell r="F38" t="str">
            <v>BERHAMPUR</v>
          </cell>
          <cell r="G38">
            <v>10</v>
          </cell>
          <cell r="H38">
            <v>147.69999999999999</v>
          </cell>
          <cell r="I38">
            <v>2.75</v>
          </cell>
        </row>
        <row r="39">
          <cell r="F39" t="str">
            <v>NTPC KANIHA</v>
          </cell>
          <cell r="G39">
            <v>13</v>
          </cell>
          <cell r="H39">
            <v>173.98</v>
          </cell>
          <cell r="I39">
            <v>2.75</v>
          </cell>
        </row>
        <row r="40">
          <cell r="F40" t="str">
            <v>BERHAMPUR</v>
          </cell>
          <cell r="G40">
            <v>52</v>
          </cell>
          <cell r="H40">
            <v>1492</v>
          </cell>
          <cell r="I40">
            <v>2.75</v>
          </cell>
        </row>
        <row r="41">
          <cell r="F41" t="str">
            <v>BERHAMPUR</v>
          </cell>
          <cell r="G41">
            <v>24</v>
          </cell>
          <cell r="H41">
            <v>440.16</v>
          </cell>
          <cell r="I41">
            <v>2.75</v>
          </cell>
        </row>
        <row r="42">
          <cell r="F42" t="str">
            <v>PURI</v>
          </cell>
          <cell r="G42">
            <v>42</v>
          </cell>
          <cell r="H42">
            <v>624</v>
          </cell>
          <cell r="I42">
            <v>1.5</v>
          </cell>
        </row>
        <row r="43">
          <cell r="F43" t="str">
            <v>BALIMELA</v>
          </cell>
          <cell r="G43">
            <v>49</v>
          </cell>
          <cell r="H43">
            <v>923.22</v>
          </cell>
          <cell r="I43">
            <v>4.8</v>
          </cell>
        </row>
        <row r="44">
          <cell r="F44" t="str">
            <v>BERHAMPUR</v>
          </cell>
          <cell r="G44">
            <v>20</v>
          </cell>
          <cell r="H44">
            <v>458.5</v>
          </cell>
          <cell r="I44">
            <v>2.75</v>
          </cell>
        </row>
        <row r="45">
          <cell r="F45" t="str">
            <v>BERHAMPUR</v>
          </cell>
          <cell r="G45">
            <v>50</v>
          </cell>
          <cell r="H45">
            <v>1101.08</v>
          </cell>
          <cell r="I45">
            <v>2.75</v>
          </cell>
        </row>
        <row r="46">
          <cell r="F46" t="str">
            <v>BERHAMPUR</v>
          </cell>
          <cell r="G46">
            <v>51</v>
          </cell>
          <cell r="H46">
            <v>1500.93</v>
          </cell>
          <cell r="I46">
            <v>2.75</v>
          </cell>
        </row>
        <row r="47">
          <cell r="F47" t="str">
            <v>BEGUNIAPADA</v>
          </cell>
          <cell r="G47">
            <v>135</v>
          </cell>
          <cell r="H47">
            <v>2429.59</v>
          </cell>
          <cell r="I47">
            <v>2.75</v>
          </cell>
        </row>
        <row r="48">
          <cell r="F48" t="str">
            <v>BERHAMPUR</v>
          </cell>
          <cell r="G48">
            <v>10</v>
          </cell>
          <cell r="H48">
            <v>294.3</v>
          </cell>
          <cell r="I48">
            <v>2.75</v>
          </cell>
        </row>
        <row r="49">
          <cell r="F49" t="str">
            <v>BERHAMPUR</v>
          </cell>
          <cell r="G49">
            <v>77</v>
          </cell>
          <cell r="H49">
            <v>1317.7</v>
          </cell>
          <cell r="I49">
            <v>2.75</v>
          </cell>
        </row>
        <row r="50">
          <cell r="F50" t="str">
            <v>NABARANGPUR</v>
          </cell>
          <cell r="G50">
            <v>3</v>
          </cell>
          <cell r="H50">
            <v>89.49</v>
          </cell>
          <cell r="I50">
            <v>4.8</v>
          </cell>
        </row>
        <row r="51">
          <cell r="F51" t="str">
            <v>KAMATA BORIGUMA</v>
          </cell>
          <cell r="G51">
            <v>66</v>
          </cell>
          <cell r="H51">
            <v>1170.23</v>
          </cell>
          <cell r="I51">
            <v>4.8</v>
          </cell>
        </row>
        <row r="52">
          <cell r="F52" t="str">
            <v>MALKANGIRI</v>
          </cell>
          <cell r="G52">
            <v>154</v>
          </cell>
          <cell r="H52">
            <v>3617.18</v>
          </cell>
          <cell r="I52">
            <v>4.8</v>
          </cell>
        </row>
        <row r="53">
          <cell r="F53" t="str">
            <v>NABARANGPUR</v>
          </cell>
          <cell r="G53">
            <v>43</v>
          </cell>
          <cell r="H53">
            <v>1255.48</v>
          </cell>
          <cell r="I53">
            <v>4.8</v>
          </cell>
        </row>
        <row r="54">
          <cell r="F54" t="str">
            <v>JEYPORE</v>
          </cell>
          <cell r="G54">
            <v>36</v>
          </cell>
          <cell r="H54">
            <v>805.62</v>
          </cell>
          <cell r="I54">
            <v>4.8</v>
          </cell>
        </row>
        <row r="55">
          <cell r="F55" t="str">
            <v>DHENKANAL</v>
          </cell>
          <cell r="G55">
            <v>69</v>
          </cell>
          <cell r="H55">
            <v>1530</v>
          </cell>
          <cell r="I55">
            <v>1.5</v>
          </cell>
        </row>
        <row r="56">
          <cell r="F56" t="str">
            <v>ASURALI</v>
          </cell>
          <cell r="G56">
            <v>74</v>
          </cell>
          <cell r="H56">
            <v>1209.77</v>
          </cell>
          <cell r="I56">
            <v>2.75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KENDRAPARA</v>
          </cell>
          <cell r="G4">
            <v>4</v>
          </cell>
          <cell r="H4">
            <v>51.5</v>
          </cell>
          <cell r="I4">
            <v>1.5</v>
          </cell>
        </row>
        <row r="5">
          <cell r="F5" t="str">
            <v>ASURALI</v>
          </cell>
          <cell r="G5">
            <v>36</v>
          </cell>
          <cell r="H5">
            <v>601.79999999999995</v>
          </cell>
          <cell r="I5">
            <v>2.75</v>
          </cell>
        </row>
        <row r="6">
          <cell r="F6" t="str">
            <v>JEYPORE</v>
          </cell>
          <cell r="G6">
            <v>21</v>
          </cell>
          <cell r="H6">
            <v>394</v>
          </cell>
          <cell r="I6">
            <v>4.8</v>
          </cell>
        </row>
        <row r="7">
          <cell r="F7" t="str">
            <v>JALESWAR</v>
          </cell>
          <cell r="G7">
            <v>20</v>
          </cell>
          <cell r="H7">
            <v>182.22</v>
          </cell>
          <cell r="I7">
            <v>2.75</v>
          </cell>
        </row>
        <row r="8">
          <cell r="F8" t="str">
            <v>JAJPUR TOWN</v>
          </cell>
          <cell r="G8">
            <v>31</v>
          </cell>
          <cell r="H8">
            <v>643.28</v>
          </cell>
          <cell r="I8">
            <v>1.8</v>
          </cell>
        </row>
        <row r="9">
          <cell r="F9" t="str">
            <v>SIMILIGUDA</v>
          </cell>
          <cell r="G9">
            <v>12</v>
          </cell>
          <cell r="H9">
            <v>162.66</v>
          </cell>
          <cell r="I9">
            <v>4.8</v>
          </cell>
        </row>
        <row r="10">
          <cell r="F10" t="str">
            <v>BERHAMPUR</v>
          </cell>
          <cell r="G10">
            <v>16</v>
          </cell>
          <cell r="H10">
            <v>138.96</v>
          </cell>
          <cell r="I10">
            <v>2.75</v>
          </cell>
        </row>
        <row r="11">
          <cell r="F11" t="str">
            <v>CHIKITI</v>
          </cell>
          <cell r="G11">
            <v>2</v>
          </cell>
          <cell r="H11">
            <v>29.2</v>
          </cell>
          <cell r="I11">
            <v>2.75</v>
          </cell>
        </row>
        <row r="12">
          <cell r="F12" t="str">
            <v>SIMILIGUDA</v>
          </cell>
          <cell r="G12">
            <v>2</v>
          </cell>
          <cell r="H12">
            <v>83.88</v>
          </cell>
          <cell r="I12">
            <v>4.8</v>
          </cell>
        </row>
        <row r="13">
          <cell r="F13" t="str">
            <v>BERHAMPUR</v>
          </cell>
          <cell r="G13">
            <v>12</v>
          </cell>
          <cell r="H13">
            <v>218.06</v>
          </cell>
          <cell r="I13">
            <v>2.75</v>
          </cell>
        </row>
        <row r="14">
          <cell r="F14" t="str">
            <v xml:space="preserve">BELLAGUNTHA </v>
          </cell>
          <cell r="G14">
            <v>43</v>
          </cell>
          <cell r="H14">
            <v>947.6</v>
          </cell>
          <cell r="I14">
            <v>3.8</v>
          </cell>
        </row>
        <row r="15">
          <cell r="F15" t="str">
            <v xml:space="preserve">BELLAGUNTHA </v>
          </cell>
          <cell r="G15">
            <v>28</v>
          </cell>
          <cell r="H15">
            <v>352.72</v>
          </cell>
          <cell r="I15">
            <v>3.8</v>
          </cell>
        </row>
        <row r="16">
          <cell r="F16" t="str">
            <v>KHURDA</v>
          </cell>
          <cell r="G16">
            <v>25</v>
          </cell>
          <cell r="H16">
            <v>743.34</v>
          </cell>
          <cell r="I16">
            <v>1.5</v>
          </cell>
        </row>
        <row r="17">
          <cell r="F17" t="str">
            <v>ATHAGARH</v>
          </cell>
          <cell r="G17">
            <v>28</v>
          </cell>
          <cell r="H17">
            <v>301.12</v>
          </cell>
          <cell r="I17">
            <v>1.5</v>
          </cell>
        </row>
        <row r="18">
          <cell r="F18" t="str">
            <v>JEYPORE</v>
          </cell>
          <cell r="G18">
            <v>110</v>
          </cell>
          <cell r="H18">
            <v>1947</v>
          </cell>
          <cell r="I18">
            <v>4.8</v>
          </cell>
        </row>
        <row r="19">
          <cell r="F19" t="str">
            <v>SIMILIGUDA</v>
          </cell>
          <cell r="G19">
            <v>51</v>
          </cell>
          <cell r="H19">
            <v>1297</v>
          </cell>
          <cell r="I19">
            <v>4.8</v>
          </cell>
        </row>
        <row r="20">
          <cell r="F20" t="str">
            <v>KEONJHAR</v>
          </cell>
          <cell r="G20">
            <v>69</v>
          </cell>
          <cell r="H20">
            <v>1177</v>
          </cell>
          <cell r="I20">
            <v>2.75</v>
          </cell>
        </row>
        <row r="21">
          <cell r="F21" t="str">
            <v>SIMILIGUDA</v>
          </cell>
          <cell r="G21">
            <v>139</v>
          </cell>
          <cell r="H21">
            <v>599</v>
          </cell>
          <cell r="I21">
            <v>4.8</v>
          </cell>
        </row>
        <row r="22">
          <cell r="F22" t="str">
            <v>KALIMELA</v>
          </cell>
          <cell r="G22">
            <v>89</v>
          </cell>
          <cell r="H22">
            <v>1238</v>
          </cell>
          <cell r="I22">
            <v>4.8</v>
          </cell>
        </row>
        <row r="23">
          <cell r="F23" t="str">
            <v>JAJPUR TOWN</v>
          </cell>
          <cell r="G23">
            <v>26</v>
          </cell>
          <cell r="H23">
            <v>251</v>
          </cell>
          <cell r="I23">
            <v>1.8</v>
          </cell>
        </row>
        <row r="24">
          <cell r="F24" t="str">
            <v>ATHAGARH</v>
          </cell>
          <cell r="G24">
            <v>20</v>
          </cell>
          <cell r="H24">
            <v>200.58</v>
          </cell>
          <cell r="I24">
            <v>1.5</v>
          </cell>
        </row>
        <row r="25">
          <cell r="F25" t="str">
            <v>KORAPUT</v>
          </cell>
          <cell r="G25">
            <v>129</v>
          </cell>
          <cell r="H25">
            <v>1561.92</v>
          </cell>
          <cell r="I25">
            <v>4.8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3">
          <cell r="F3" t="str">
            <v>DESTINATION</v>
          </cell>
          <cell r="G3" t="str">
            <v>CASE</v>
          </cell>
          <cell r="H3" t="str">
            <v>WEIGHT</v>
          </cell>
          <cell r="I3" t="str">
            <v>RATE</v>
          </cell>
        </row>
        <row r="4">
          <cell r="F4" t="str">
            <v>MALKANGIRI</v>
          </cell>
          <cell r="G4">
            <v>10</v>
          </cell>
          <cell r="H4">
            <v>61</v>
          </cell>
          <cell r="I4">
            <v>4.8</v>
          </cell>
        </row>
        <row r="5">
          <cell r="F5" t="str">
            <v>KORAPUT</v>
          </cell>
          <cell r="G5">
            <v>10</v>
          </cell>
          <cell r="H5">
            <v>251</v>
          </cell>
          <cell r="I5">
            <v>4.8</v>
          </cell>
        </row>
        <row r="6">
          <cell r="F6" t="str">
            <v>JAJPUR TOWN</v>
          </cell>
          <cell r="G6">
            <v>105</v>
          </cell>
          <cell r="H6">
            <v>2289.2600000000002</v>
          </cell>
          <cell r="I6">
            <v>1.5</v>
          </cell>
        </row>
        <row r="7">
          <cell r="F7" t="str">
            <v>RAYAGADA</v>
          </cell>
          <cell r="G7">
            <v>19</v>
          </cell>
          <cell r="H7">
            <v>155.08000000000001</v>
          </cell>
          <cell r="I7">
            <v>4.8</v>
          </cell>
        </row>
        <row r="8">
          <cell r="F8" t="str">
            <v>KORAPUT</v>
          </cell>
          <cell r="G8">
            <v>37</v>
          </cell>
          <cell r="H8">
            <v>590.70000000000005</v>
          </cell>
          <cell r="I8">
            <v>4.8</v>
          </cell>
        </row>
        <row r="9">
          <cell r="F9" t="str">
            <v>DANAGADI</v>
          </cell>
          <cell r="G9">
            <v>24</v>
          </cell>
          <cell r="H9">
            <v>664</v>
          </cell>
          <cell r="I9">
            <v>1.5</v>
          </cell>
        </row>
        <row r="10">
          <cell r="F10" t="str">
            <v>KENDRAPARA</v>
          </cell>
          <cell r="G10">
            <v>39</v>
          </cell>
          <cell r="H10">
            <v>839.31</v>
          </cell>
          <cell r="I10">
            <v>1.5</v>
          </cell>
        </row>
        <row r="11">
          <cell r="F11" t="str">
            <v>JEYPORE</v>
          </cell>
          <cell r="G11">
            <v>15</v>
          </cell>
          <cell r="H11">
            <v>286.5</v>
          </cell>
          <cell r="I11">
            <v>4.8</v>
          </cell>
        </row>
        <row r="12">
          <cell r="F12" t="str">
            <v>BERHAMPUR</v>
          </cell>
          <cell r="G12">
            <v>11</v>
          </cell>
          <cell r="H12">
            <v>303.12</v>
          </cell>
          <cell r="I12">
            <v>2.75</v>
          </cell>
        </row>
        <row r="13">
          <cell r="F13" t="str">
            <v>BADAGADA</v>
          </cell>
          <cell r="G13">
            <v>5</v>
          </cell>
          <cell r="H13">
            <v>165</v>
          </cell>
          <cell r="I13">
            <v>3.8</v>
          </cell>
        </row>
        <row r="14">
          <cell r="F14" t="str">
            <v>BADAGADA</v>
          </cell>
          <cell r="G14">
            <v>78</v>
          </cell>
          <cell r="H14">
            <v>1273.4100000000001</v>
          </cell>
          <cell r="I14">
            <v>3.8</v>
          </cell>
        </row>
        <row r="15">
          <cell r="F15" t="str">
            <v>SHERAGADA</v>
          </cell>
          <cell r="G15">
            <v>99</v>
          </cell>
          <cell r="H15">
            <v>1195.17</v>
          </cell>
          <cell r="I15">
            <v>2.75</v>
          </cell>
        </row>
        <row r="16">
          <cell r="F16" t="str">
            <v>LUCHAPADA</v>
          </cell>
          <cell r="G16">
            <v>12</v>
          </cell>
          <cell r="H16">
            <v>236.22</v>
          </cell>
          <cell r="I16">
            <v>2.75</v>
          </cell>
        </row>
        <row r="17">
          <cell r="F17" t="str">
            <v>DHENKANAL</v>
          </cell>
          <cell r="G17">
            <v>63</v>
          </cell>
          <cell r="H17">
            <v>1325.08</v>
          </cell>
          <cell r="I17">
            <v>1.5</v>
          </cell>
        </row>
        <row r="18">
          <cell r="F18" t="str">
            <v>KORAPUT</v>
          </cell>
          <cell r="G18">
            <v>101</v>
          </cell>
          <cell r="H18">
            <v>2139</v>
          </cell>
          <cell r="I18">
            <v>4.8</v>
          </cell>
        </row>
        <row r="19">
          <cell r="F19" t="str">
            <v>ODAGAON</v>
          </cell>
          <cell r="G19">
            <v>82</v>
          </cell>
          <cell r="H19">
            <v>1357.31</v>
          </cell>
          <cell r="I19">
            <v>2.75</v>
          </cell>
        </row>
        <row r="20">
          <cell r="F20" t="str">
            <v>JAGATSINGHPUR</v>
          </cell>
          <cell r="G20">
            <v>43</v>
          </cell>
          <cell r="H20">
            <v>90.2</v>
          </cell>
          <cell r="I20">
            <v>1.5</v>
          </cell>
        </row>
        <row r="21">
          <cell r="F21" t="str">
            <v>PURI</v>
          </cell>
          <cell r="G21">
            <v>89</v>
          </cell>
          <cell r="H21">
            <v>1530</v>
          </cell>
          <cell r="I21">
            <v>1.5</v>
          </cell>
        </row>
        <row r="22">
          <cell r="F22" t="str">
            <v>JAJPUR TOWN</v>
          </cell>
          <cell r="G22">
            <v>59</v>
          </cell>
          <cell r="H22">
            <v>974.8</v>
          </cell>
          <cell r="I22">
            <v>1.5</v>
          </cell>
        </row>
        <row r="23">
          <cell r="F23" t="str">
            <v>DERABISHI</v>
          </cell>
          <cell r="G23">
            <v>34</v>
          </cell>
          <cell r="H23">
            <v>965</v>
          </cell>
          <cell r="I23">
            <v>1.5</v>
          </cell>
        </row>
        <row r="24">
          <cell r="F24" t="str">
            <v>ANGUL</v>
          </cell>
          <cell r="G24">
            <v>15</v>
          </cell>
          <cell r="H24">
            <v>237.53</v>
          </cell>
          <cell r="I24">
            <v>2.75</v>
          </cell>
        </row>
        <row r="25">
          <cell r="F25" t="str">
            <v>JEYPORE</v>
          </cell>
          <cell r="G25">
            <v>150</v>
          </cell>
          <cell r="H25">
            <v>2966</v>
          </cell>
          <cell r="I25">
            <v>4.8</v>
          </cell>
        </row>
        <row r="26">
          <cell r="F26" t="str">
            <v>KORAPUT</v>
          </cell>
          <cell r="G26">
            <v>44</v>
          </cell>
          <cell r="H26">
            <v>707</v>
          </cell>
          <cell r="I26">
            <v>4.8</v>
          </cell>
        </row>
        <row r="27">
          <cell r="F27" t="str">
            <v>MALKANGIRI</v>
          </cell>
          <cell r="G27">
            <v>41</v>
          </cell>
          <cell r="H27">
            <v>563</v>
          </cell>
          <cell r="I27">
            <v>4.8</v>
          </cell>
        </row>
        <row r="28">
          <cell r="F28" t="str">
            <v>BERHAMPUR</v>
          </cell>
          <cell r="G28">
            <v>23</v>
          </cell>
          <cell r="H28">
            <v>508.68</v>
          </cell>
          <cell r="I28">
            <v>2.75</v>
          </cell>
        </row>
        <row r="29">
          <cell r="F29" t="str">
            <v>LUCHAPADA</v>
          </cell>
          <cell r="G29">
            <v>9</v>
          </cell>
          <cell r="H29">
            <v>146.55000000000001</v>
          </cell>
          <cell r="I29">
            <v>2.75</v>
          </cell>
        </row>
        <row r="30">
          <cell r="F30" t="str">
            <v>JALESWAR</v>
          </cell>
          <cell r="G30">
            <v>62</v>
          </cell>
          <cell r="H30">
            <v>1456</v>
          </cell>
          <cell r="I30">
            <v>2.75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O3" sqref="O3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9.5703125" style="5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9.85546875" style="2" customWidth="1"/>
    <col min="13" max="13" width="42.7109375" style="1" bestFit="1" customWidth="1"/>
    <col min="14" max="16384" width="9.140625" style="1"/>
  </cols>
  <sheetData>
    <row r="1" spans="1:15" ht="71.25" customHeight="1">
      <c r="A1" s="57"/>
      <c r="B1" s="57"/>
      <c r="C1" s="57"/>
      <c r="D1" s="57"/>
      <c r="E1" s="57"/>
      <c r="F1" s="57"/>
      <c r="G1" s="57"/>
      <c r="H1" s="52" t="s">
        <v>0</v>
      </c>
      <c r="I1" s="53"/>
      <c r="J1" s="53"/>
      <c r="K1" s="53"/>
      <c r="L1" s="54"/>
    </row>
    <row r="2" spans="1:15" ht="72.75" customHeight="1">
      <c r="A2" s="57" t="s">
        <v>332</v>
      </c>
      <c r="B2" s="57"/>
      <c r="C2" s="57"/>
      <c r="D2" s="57"/>
      <c r="E2" s="57"/>
      <c r="F2" s="57"/>
      <c r="G2" s="57"/>
      <c r="H2" s="52" t="s">
        <v>333</v>
      </c>
      <c r="I2" s="53"/>
      <c r="J2" s="53"/>
      <c r="K2" s="53"/>
      <c r="L2" s="54"/>
      <c r="M2" s="2"/>
    </row>
    <row r="3" spans="1:15" s="4" customFormat="1" ht="14.25" customHeight="1">
      <c r="A3" s="28" t="s">
        <v>17</v>
      </c>
      <c r="B3" s="28" t="s">
        <v>8</v>
      </c>
      <c r="C3" s="28" t="s">
        <v>18</v>
      </c>
      <c r="D3" s="28" t="s">
        <v>125</v>
      </c>
      <c r="E3" s="28" t="s">
        <v>9</v>
      </c>
      <c r="F3" s="29" t="s">
        <v>10</v>
      </c>
      <c r="G3" s="28" t="s">
        <v>11</v>
      </c>
      <c r="H3" s="30" t="s">
        <v>2</v>
      </c>
      <c r="I3" s="31" t="s">
        <v>12</v>
      </c>
      <c r="J3" s="31" t="s">
        <v>14</v>
      </c>
      <c r="K3" s="31" t="s">
        <v>15</v>
      </c>
      <c r="L3" s="31" t="s">
        <v>16</v>
      </c>
      <c r="M3" s="28" t="s">
        <v>127</v>
      </c>
      <c r="O3" s="1"/>
    </row>
    <row r="4" spans="1:15" s="49" customFormat="1" ht="30">
      <c r="A4" s="32">
        <v>1</v>
      </c>
      <c r="B4" s="33" t="s">
        <v>128</v>
      </c>
      <c r="C4" s="33" t="s">
        <v>129</v>
      </c>
      <c r="D4" s="33" t="s">
        <v>130</v>
      </c>
      <c r="E4" s="34" t="s">
        <v>13</v>
      </c>
      <c r="F4" s="35" t="s">
        <v>131</v>
      </c>
      <c r="G4" s="33">
        <v>153</v>
      </c>
      <c r="H4" s="36">
        <v>3755</v>
      </c>
      <c r="I4" s="37">
        <f>VLOOKUP(F4,[1]Invoice!$F$4:$I$39,4,FALSE)</f>
        <v>3.8</v>
      </c>
      <c r="J4" s="37">
        <f t="shared" ref="J4:J35" si="0">G4*12</f>
        <v>1836</v>
      </c>
      <c r="K4" s="37">
        <v>35</v>
      </c>
      <c r="L4" s="37">
        <f t="shared" ref="L4:L35" si="1">H4*I4+J4+K4</f>
        <v>16140</v>
      </c>
      <c r="M4" s="33" t="s">
        <v>132</v>
      </c>
    </row>
    <row r="5" spans="1:15" s="49" customFormat="1">
      <c r="A5" s="32">
        <v>2</v>
      </c>
      <c r="B5" s="33" t="s">
        <v>128</v>
      </c>
      <c r="C5" s="33" t="s">
        <v>133</v>
      </c>
      <c r="D5" s="33" t="s">
        <v>134</v>
      </c>
      <c r="E5" s="34" t="s">
        <v>13</v>
      </c>
      <c r="F5" s="48" t="s">
        <v>331</v>
      </c>
      <c r="G5" s="33">
        <v>38</v>
      </c>
      <c r="H5" s="36">
        <v>550</v>
      </c>
      <c r="I5" s="37">
        <f>VLOOKUP(F5,[2]Invoice!$F$4:$I$27,4,FALSE)</f>
        <v>3.8</v>
      </c>
      <c r="J5" s="37">
        <f t="shared" si="0"/>
        <v>456</v>
      </c>
      <c r="K5" s="37">
        <v>35</v>
      </c>
      <c r="L5" s="37">
        <f t="shared" si="1"/>
        <v>2581</v>
      </c>
      <c r="M5" s="33" t="s">
        <v>135</v>
      </c>
    </row>
    <row r="6" spans="1:15" s="49" customFormat="1">
      <c r="A6" s="32">
        <v>3</v>
      </c>
      <c r="B6" s="33" t="s">
        <v>128</v>
      </c>
      <c r="C6" s="33" t="s">
        <v>136</v>
      </c>
      <c r="D6" s="33" t="s">
        <v>137</v>
      </c>
      <c r="E6" s="34" t="s">
        <v>13</v>
      </c>
      <c r="F6" s="35" t="s">
        <v>138</v>
      </c>
      <c r="G6" s="33">
        <v>9</v>
      </c>
      <c r="H6" s="36">
        <v>168.11</v>
      </c>
      <c r="I6" s="37">
        <f>VLOOKUP(F6,[3]Invoice!$F$4:$I$56,4,FALSE)</f>
        <v>2.75</v>
      </c>
      <c r="J6" s="37">
        <f t="shared" si="0"/>
        <v>108</v>
      </c>
      <c r="K6" s="37">
        <v>35</v>
      </c>
      <c r="L6" s="37">
        <f t="shared" si="1"/>
        <v>605.30250000000001</v>
      </c>
      <c r="M6" s="33" t="s">
        <v>139</v>
      </c>
    </row>
    <row r="7" spans="1:15" s="49" customFormat="1">
      <c r="A7" s="32">
        <v>4</v>
      </c>
      <c r="B7" s="33" t="s">
        <v>128</v>
      </c>
      <c r="C7" s="33" t="s">
        <v>140</v>
      </c>
      <c r="D7" s="33" t="s">
        <v>141</v>
      </c>
      <c r="E7" s="34" t="s">
        <v>13</v>
      </c>
      <c r="F7" s="35" t="s">
        <v>29</v>
      </c>
      <c r="G7" s="33">
        <v>15</v>
      </c>
      <c r="H7" s="36">
        <v>376.65</v>
      </c>
      <c r="I7" s="37">
        <f>VLOOKUP(F7,[2]Invoice!$F$4:$I$27,4,FALSE)</f>
        <v>4.8</v>
      </c>
      <c r="J7" s="37">
        <f t="shared" si="0"/>
        <v>180</v>
      </c>
      <c r="K7" s="37">
        <v>35</v>
      </c>
      <c r="L7" s="37">
        <f t="shared" si="1"/>
        <v>2022.9199999999998</v>
      </c>
      <c r="M7" s="33" t="s">
        <v>142</v>
      </c>
    </row>
    <row r="8" spans="1:15" s="49" customFormat="1">
      <c r="A8" s="32">
        <v>5</v>
      </c>
      <c r="B8" s="33" t="s">
        <v>128</v>
      </c>
      <c r="C8" s="33" t="s">
        <v>143</v>
      </c>
      <c r="D8" s="33" t="s">
        <v>144</v>
      </c>
      <c r="E8" s="34" t="s">
        <v>13</v>
      </c>
      <c r="F8" s="35" t="s">
        <v>145</v>
      </c>
      <c r="G8" s="33">
        <v>50</v>
      </c>
      <c r="H8" s="36">
        <v>1471.5</v>
      </c>
      <c r="I8" s="37">
        <f>VLOOKUP(F8,[3]Invoice!$F$4:$I$56,4,FALSE)</f>
        <v>2.75</v>
      </c>
      <c r="J8" s="37">
        <f t="shared" si="0"/>
        <v>600</v>
      </c>
      <c r="K8" s="37">
        <v>35</v>
      </c>
      <c r="L8" s="37">
        <f t="shared" si="1"/>
        <v>4681.625</v>
      </c>
      <c r="M8" s="33" t="s">
        <v>146</v>
      </c>
    </row>
    <row r="9" spans="1:15" s="49" customFormat="1">
      <c r="A9" s="32">
        <v>6</v>
      </c>
      <c r="B9" s="33" t="s">
        <v>147</v>
      </c>
      <c r="C9" s="33" t="s">
        <v>148</v>
      </c>
      <c r="D9" s="33" t="s">
        <v>149</v>
      </c>
      <c r="E9" s="34" t="s">
        <v>13</v>
      </c>
      <c r="F9" s="35" t="s">
        <v>150</v>
      </c>
      <c r="G9" s="33">
        <v>65</v>
      </c>
      <c r="H9" s="36">
        <v>1254.3699999999999</v>
      </c>
      <c r="I9" s="37">
        <v>1.5</v>
      </c>
      <c r="J9" s="37">
        <f t="shared" si="0"/>
        <v>780</v>
      </c>
      <c r="K9" s="37">
        <v>35</v>
      </c>
      <c r="L9" s="37">
        <f t="shared" si="1"/>
        <v>2696.5549999999998</v>
      </c>
      <c r="M9" s="33" t="s">
        <v>151</v>
      </c>
    </row>
    <row r="10" spans="1:15" s="49" customFormat="1">
      <c r="A10" s="32">
        <v>7</v>
      </c>
      <c r="B10" s="33" t="s">
        <v>147</v>
      </c>
      <c r="C10" s="33" t="s">
        <v>152</v>
      </c>
      <c r="D10" s="33" t="s">
        <v>153</v>
      </c>
      <c r="E10" s="34" t="s">
        <v>13</v>
      </c>
      <c r="F10" s="35" t="s">
        <v>154</v>
      </c>
      <c r="G10" s="33">
        <v>88</v>
      </c>
      <c r="H10" s="36">
        <v>1559.46</v>
      </c>
      <c r="I10" s="37">
        <v>1.5</v>
      </c>
      <c r="J10" s="37">
        <f t="shared" si="0"/>
        <v>1056</v>
      </c>
      <c r="K10" s="37">
        <v>35</v>
      </c>
      <c r="L10" s="37">
        <f t="shared" si="1"/>
        <v>3430.19</v>
      </c>
      <c r="M10" s="33" t="s">
        <v>155</v>
      </c>
    </row>
    <row r="11" spans="1:15" s="49" customFormat="1">
      <c r="A11" s="32">
        <v>8</v>
      </c>
      <c r="B11" s="33" t="s">
        <v>147</v>
      </c>
      <c r="C11" s="33" t="s">
        <v>156</v>
      </c>
      <c r="D11" s="33" t="s">
        <v>157</v>
      </c>
      <c r="E11" s="34" t="s">
        <v>13</v>
      </c>
      <c r="F11" s="35" t="s">
        <v>94</v>
      </c>
      <c r="G11" s="33">
        <v>51</v>
      </c>
      <c r="H11" s="36">
        <v>872</v>
      </c>
      <c r="I11" s="37">
        <f>VLOOKUP(F11,[2]Invoice!$F$4:$I$27,4,FALSE)</f>
        <v>2.75</v>
      </c>
      <c r="J11" s="37">
        <f t="shared" si="0"/>
        <v>612</v>
      </c>
      <c r="K11" s="37">
        <v>35</v>
      </c>
      <c r="L11" s="37">
        <f t="shared" si="1"/>
        <v>3045</v>
      </c>
      <c r="M11" s="33" t="s">
        <v>158</v>
      </c>
    </row>
    <row r="12" spans="1:15" s="49" customFormat="1">
      <c r="A12" s="32">
        <v>9</v>
      </c>
      <c r="B12" s="33" t="s">
        <v>147</v>
      </c>
      <c r="C12" s="33" t="s">
        <v>159</v>
      </c>
      <c r="D12" s="33" t="s">
        <v>160</v>
      </c>
      <c r="E12" s="34" t="s">
        <v>13</v>
      </c>
      <c r="F12" s="35" t="s">
        <v>161</v>
      </c>
      <c r="G12" s="33">
        <v>32</v>
      </c>
      <c r="H12" s="36">
        <v>554</v>
      </c>
      <c r="I12" s="37">
        <f>VLOOKUP(F12,[3]Invoice!$F$4:$I$56,4,FALSE)</f>
        <v>2.75</v>
      </c>
      <c r="J12" s="37">
        <f t="shared" si="0"/>
        <v>384</v>
      </c>
      <c r="K12" s="37">
        <v>35</v>
      </c>
      <c r="L12" s="37">
        <f t="shared" si="1"/>
        <v>1942.5</v>
      </c>
      <c r="M12" s="33" t="s">
        <v>162</v>
      </c>
    </row>
    <row r="13" spans="1:15" s="49" customFormat="1">
      <c r="A13" s="32">
        <v>10</v>
      </c>
      <c r="B13" s="33" t="s">
        <v>147</v>
      </c>
      <c r="C13" s="33" t="s">
        <v>163</v>
      </c>
      <c r="D13" s="33" t="s">
        <v>164</v>
      </c>
      <c r="E13" s="34" t="s">
        <v>13</v>
      </c>
      <c r="F13" s="35" t="s">
        <v>94</v>
      </c>
      <c r="G13" s="33">
        <v>10</v>
      </c>
      <c r="H13" s="36">
        <v>186</v>
      </c>
      <c r="I13" s="37">
        <f>VLOOKUP(F13,[2]Invoice!$F$4:$I$27,4,FALSE)</f>
        <v>2.75</v>
      </c>
      <c r="J13" s="37">
        <f t="shared" si="0"/>
        <v>120</v>
      </c>
      <c r="K13" s="37">
        <v>35</v>
      </c>
      <c r="L13" s="37">
        <f t="shared" si="1"/>
        <v>666.5</v>
      </c>
      <c r="M13" s="33" t="s">
        <v>165</v>
      </c>
    </row>
    <row r="14" spans="1:15" s="49" customFormat="1">
      <c r="A14" s="32">
        <v>11</v>
      </c>
      <c r="B14" s="33" t="s">
        <v>166</v>
      </c>
      <c r="C14" s="33" t="s">
        <v>167</v>
      </c>
      <c r="D14" s="33" t="s">
        <v>168</v>
      </c>
      <c r="E14" s="34" t="s">
        <v>13</v>
      </c>
      <c r="F14" s="35" t="s">
        <v>169</v>
      </c>
      <c r="G14" s="33">
        <v>39</v>
      </c>
      <c r="H14" s="36">
        <v>918</v>
      </c>
      <c r="I14" s="37">
        <v>2.75</v>
      </c>
      <c r="J14" s="37">
        <f t="shared" si="0"/>
        <v>468</v>
      </c>
      <c r="K14" s="37">
        <v>35</v>
      </c>
      <c r="L14" s="37">
        <f t="shared" si="1"/>
        <v>3027.5</v>
      </c>
      <c r="M14" s="33" t="s">
        <v>170</v>
      </c>
    </row>
    <row r="15" spans="1:15" s="49" customFormat="1">
      <c r="A15" s="32">
        <v>12</v>
      </c>
      <c r="B15" s="33" t="s">
        <v>166</v>
      </c>
      <c r="C15" s="33" t="s">
        <v>171</v>
      </c>
      <c r="D15" s="33" t="s">
        <v>172</v>
      </c>
      <c r="E15" s="34" t="s">
        <v>13</v>
      </c>
      <c r="F15" s="35" t="s">
        <v>173</v>
      </c>
      <c r="G15" s="33">
        <v>24</v>
      </c>
      <c r="H15" s="36">
        <v>558.65</v>
      </c>
      <c r="I15" s="37">
        <v>2.75</v>
      </c>
      <c r="J15" s="37">
        <f t="shared" si="0"/>
        <v>288</v>
      </c>
      <c r="K15" s="37">
        <v>35</v>
      </c>
      <c r="L15" s="37">
        <f t="shared" si="1"/>
        <v>1859.2874999999999</v>
      </c>
      <c r="M15" s="33" t="s">
        <v>174</v>
      </c>
    </row>
    <row r="16" spans="1:15" s="49" customFormat="1">
      <c r="A16" s="32">
        <v>13</v>
      </c>
      <c r="B16" s="33" t="s">
        <v>166</v>
      </c>
      <c r="C16" s="33" t="s">
        <v>175</v>
      </c>
      <c r="D16" s="33" t="s">
        <v>176</v>
      </c>
      <c r="E16" s="34" t="s">
        <v>13</v>
      </c>
      <c r="F16" s="35" t="s">
        <v>4</v>
      </c>
      <c r="G16" s="33">
        <v>10</v>
      </c>
      <c r="H16" s="36">
        <v>330</v>
      </c>
      <c r="I16" s="37">
        <f>VLOOKUP(F16,[3]Invoice!$F$4:$I$56,4,FALSE)</f>
        <v>2.75</v>
      </c>
      <c r="J16" s="37">
        <f t="shared" si="0"/>
        <v>120</v>
      </c>
      <c r="K16" s="37">
        <v>35</v>
      </c>
      <c r="L16" s="37">
        <f t="shared" si="1"/>
        <v>1062.5</v>
      </c>
      <c r="M16" s="33" t="s">
        <v>177</v>
      </c>
    </row>
    <row r="17" spans="1:13" s="49" customFormat="1">
      <c r="A17" s="32">
        <v>14</v>
      </c>
      <c r="B17" s="33" t="s">
        <v>178</v>
      </c>
      <c r="C17" s="33" t="s">
        <v>179</v>
      </c>
      <c r="D17" s="33" t="s">
        <v>180</v>
      </c>
      <c r="E17" s="34" t="s">
        <v>13</v>
      </c>
      <c r="F17" s="35" t="s">
        <v>181</v>
      </c>
      <c r="G17" s="33">
        <v>50</v>
      </c>
      <c r="H17" s="36">
        <v>840</v>
      </c>
      <c r="I17" s="37">
        <f>VLOOKUP(F17,[3]Invoice!$F$4:$I$56,4,FALSE)</f>
        <v>2.75</v>
      </c>
      <c r="J17" s="37">
        <f t="shared" si="0"/>
        <v>600</v>
      </c>
      <c r="K17" s="37">
        <v>35</v>
      </c>
      <c r="L17" s="37">
        <f t="shared" si="1"/>
        <v>2945</v>
      </c>
      <c r="M17" s="33" t="s">
        <v>182</v>
      </c>
    </row>
    <row r="18" spans="1:13" s="49" customFormat="1">
      <c r="A18" s="32">
        <v>15</v>
      </c>
      <c r="B18" s="33" t="s">
        <v>178</v>
      </c>
      <c r="C18" s="33" t="s">
        <v>183</v>
      </c>
      <c r="D18" s="33" t="s">
        <v>184</v>
      </c>
      <c r="E18" s="34" t="s">
        <v>13</v>
      </c>
      <c r="F18" s="35" t="s">
        <v>185</v>
      </c>
      <c r="G18" s="33">
        <v>18</v>
      </c>
      <c r="H18" s="36">
        <v>362.69</v>
      </c>
      <c r="I18" s="37">
        <v>2.75</v>
      </c>
      <c r="J18" s="37">
        <f t="shared" si="0"/>
        <v>216</v>
      </c>
      <c r="K18" s="37">
        <v>35</v>
      </c>
      <c r="L18" s="37">
        <f t="shared" si="1"/>
        <v>1248.3975</v>
      </c>
      <c r="M18" s="33" t="s">
        <v>186</v>
      </c>
    </row>
    <row r="19" spans="1:13" s="49" customFormat="1">
      <c r="A19" s="32">
        <v>16</v>
      </c>
      <c r="B19" s="33" t="s">
        <v>178</v>
      </c>
      <c r="C19" s="33" t="s">
        <v>187</v>
      </c>
      <c r="D19" s="33" t="s">
        <v>188</v>
      </c>
      <c r="E19" s="34" t="s">
        <v>13</v>
      </c>
      <c r="F19" s="35" t="s">
        <v>189</v>
      </c>
      <c r="G19" s="33">
        <v>39</v>
      </c>
      <c r="H19" s="36">
        <v>726.17</v>
      </c>
      <c r="I19" s="37">
        <v>2.75</v>
      </c>
      <c r="J19" s="37">
        <f t="shared" si="0"/>
        <v>468</v>
      </c>
      <c r="K19" s="37">
        <v>35</v>
      </c>
      <c r="L19" s="37">
        <f t="shared" si="1"/>
        <v>2499.9674999999997</v>
      </c>
      <c r="M19" s="33" t="s">
        <v>190</v>
      </c>
    </row>
    <row r="20" spans="1:13" s="49" customFormat="1">
      <c r="A20" s="32">
        <v>17</v>
      </c>
      <c r="B20" s="33" t="s">
        <v>191</v>
      </c>
      <c r="C20" s="33" t="s">
        <v>192</v>
      </c>
      <c r="D20" s="33" t="s">
        <v>193</v>
      </c>
      <c r="E20" s="34" t="s">
        <v>13</v>
      </c>
      <c r="F20" s="35" t="s">
        <v>4</v>
      </c>
      <c r="G20" s="33">
        <v>11</v>
      </c>
      <c r="H20" s="36">
        <v>276.20999999999998</v>
      </c>
      <c r="I20" s="37">
        <f>VLOOKUP(F20,[3]Invoice!$F$4:$I$56,4,FALSE)</f>
        <v>2.75</v>
      </c>
      <c r="J20" s="37">
        <f t="shared" si="0"/>
        <v>132</v>
      </c>
      <c r="K20" s="37">
        <v>35</v>
      </c>
      <c r="L20" s="37">
        <f t="shared" si="1"/>
        <v>926.57749999999999</v>
      </c>
      <c r="M20" s="33" t="s">
        <v>194</v>
      </c>
    </row>
    <row r="21" spans="1:13" s="49" customFormat="1">
      <c r="A21" s="32">
        <v>18</v>
      </c>
      <c r="B21" s="33" t="s">
        <v>191</v>
      </c>
      <c r="C21" s="33" t="s">
        <v>195</v>
      </c>
      <c r="D21" s="33" t="s">
        <v>196</v>
      </c>
      <c r="E21" s="34" t="s">
        <v>13</v>
      </c>
      <c r="F21" s="35" t="s">
        <v>189</v>
      </c>
      <c r="G21" s="33">
        <v>29</v>
      </c>
      <c r="H21" s="36">
        <v>654.63</v>
      </c>
      <c r="I21" s="37">
        <v>2.75</v>
      </c>
      <c r="J21" s="37">
        <f t="shared" si="0"/>
        <v>348</v>
      </c>
      <c r="K21" s="37">
        <v>35</v>
      </c>
      <c r="L21" s="37">
        <f t="shared" si="1"/>
        <v>2183.2325000000001</v>
      </c>
      <c r="M21" s="33" t="s">
        <v>197</v>
      </c>
    </row>
    <row r="22" spans="1:13" s="49" customFormat="1">
      <c r="A22" s="32">
        <v>19</v>
      </c>
      <c r="B22" s="33" t="s">
        <v>198</v>
      </c>
      <c r="C22" s="33" t="s">
        <v>199</v>
      </c>
      <c r="D22" s="33" t="s">
        <v>200</v>
      </c>
      <c r="E22" s="34" t="s">
        <v>13</v>
      </c>
      <c r="F22" s="35" t="s">
        <v>201</v>
      </c>
      <c r="G22" s="33">
        <v>61</v>
      </c>
      <c r="H22" s="36">
        <v>1365.2</v>
      </c>
      <c r="I22" s="37">
        <f>VLOOKUP(F22,[3]Invoice!$F$4:$I$56,4,FALSE)</f>
        <v>1.5</v>
      </c>
      <c r="J22" s="37">
        <f t="shared" si="0"/>
        <v>732</v>
      </c>
      <c r="K22" s="37">
        <v>35</v>
      </c>
      <c r="L22" s="37">
        <f t="shared" si="1"/>
        <v>2814.8</v>
      </c>
      <c r="M22" s="33" t="s">
        <v>202</v>
      </c>
    </row>
    <row r="23" spans="1:13" s="49" customFormat="1">
      <c r="A23" s="32">
        <v>20</v>
      </c>
      <c r="B23" s="33" t="s">
        <v>198</v>
      </c>
      <c r="C23" s="33" t="s">
        <v>203</v>
      </c>
      <c r="D23" s="33" t="s">
        <v>204</v>
      </c>
      <c r="E23" s="34" t="s">
        <v>13</v>
      </c>
      <c r="F23" s="35" t="s">
        <v>169</v>
      </c>
      <c r="G23" s="33">
        <v>37</v>
      </c>
      <c r="H23" s="36">
        <v>883.25</v>
      </c>
      <c r="I23" s="37">
        <v>2.75</v>
      </c>
      <c r="J23" s="37">
        <f t="shared" si="0"/>
        <v>444</v>
      </c>
      <c r="K23" s="37">
        <v>35</v>
      </c>
      <c r="L23" s="37">
        <f t="shared" si="1"/>
        <v>2907.9375</v>
      </c>
      <c r="M23" s="33" t="s">
        <v>170</v>
      </c>
    </row>
    <row r="24" spans="1:13" s="49" customFormat="1">
      <c r="A24" s="32">
        <v>21</v>
      </c>
      <c r="B24" s="33" t="s">
        <v>205</v>
      </c>
      <c r="C24" s="33" t="s">
        <v>206</v>
      </c>
      <c r="D24" s="33" t="s">
        <v>207</v>
      </c>
      <c r="E24" s="34" t="s">
        <v>13</v>
      </c>
      <c r="F24" s="35" t="s">
        <v>4</v>
      </c>
      <c r="G24" s="33">
        <v>11</v>
      </c>
      <c r="H24" s="36">
        <v>81.92</v>
      </c>
      <c r="I24" s="37">
        <f>VLOOKUP(F24,[3]Invoice!$F$4:$I$56,4,FALSE)</f>
        <v>2.75</v>
      </c>
      <c r="J24" s="37">
        <f t="shared" si="0"/>
        <v>132</v>
      </c>
      <c r="K24" s="37">
        <v>35</v>
      </c>
      <c r="L24" s="37">
        <f t="shared" si="1"/>
        <v>392.28</v>
      </c>
      <c r="M24" s="33" t="s">
        <v>208</v>
      </c>
    </row>
    <row r="25" spans="1:13" s="49" customFormat="1" ht="30">
      <c r="A25" s="32">
        <v>22</v>
      </c>
      <c r="B25" s="33" t="s">
        <v>209</v>
      </c>
      <c r="C25" s="38" t="s">
        <v>210</v>
      </c>
      <c r="D25" s="38" t="s">
        <v>211</v>
      </c>
      <c r="E25" s="39" t="s">
        <v>13</v>
      </c>
      <c r="F25" s="40" t="s">
        <v>212</v>
      </c>
      <c r="G25" s="38">
        <v>85</v>
      </c>
      <c r="H25" s="41">
        <v>1752</v>
      </c>
      <c r="I25" s="42">
        <v>4.8</v>
      </c>
      <c r="J25" s="42">
        <f t="shared" si="0"/>
        <v>1020</v>
      </c>
      <c r="K25" s="42">
        <v>35</v>
      </c>
      <c r="L25" s="42">
        <f t="shared" si="1"/>
        <v>9464.6</v>
      </c>
      <c r="M25" s="38" t="s">
        <v>213</v>
      </c>
    </row>
    <row r="26" spans="1:13" s="49" customFormat="1">
      <c r="A26" s="32">
        <v>23</v>
      </c>
      <c r="B26" s="33" t="s">
        <v>209</v>
      </c>
      <c r="C26" s="38" t="s">
        <v>214</v>
      </c>
      <c r="D26" s="38" t="s">
        <v>215</v>
      </c>
      <c r="E26" s="39" t="s">
        <v>13</v>
      </c>
      <c r="F26" s="43" t="s">
        <v>201</v>
      </c>
      <c r="G26" s="38">
        <v>32</v>
      </c>
      <c r="H26" s="41">
        <v>763.62</v>
      </c>
      <c r="I26" s="42">
        <f>VLOOKUP(F26,[3]Invoice!$F$4:$I$56,4,FALSE)</f>
        <v>1.5</v>
      </c>
      <c r="J26" s="42">
        <f t="shared" si="0"/>
        <v>384</v>
      </c>
      <c r="K26" s="42">
        <v>35</v>
      </c>
      <c r="L26" s="42">
        <f t="shared" si="1"/>
        <v>1564.43</v>
      </c>
      <c r="M26" s="38" t="s">
        <v>216</v>
      </c>
    </row>
    <row r="27" spans="1:13" s="49" customFormat="1">
      <c r="A27" s="32">
        <v>24</v>
      </c>
      <c r="B27" s="33" t="s">
        <v>209</v>
      </c>
      <c r="C27" s="38" t="s">
        <v>217</v>
      </c>
      <c r="D27" s="38" t="s">
        <v>218</v>
      </c>
      <c r="E27" s="39" t="s">
        <v>13</v>
      </c>
      <c r="F27" s="43" t="s">
        <v>219</v>
      </c>
      <c r="G27" s="38">
        <v>37</v>
      </c>
      <c r="H27" s="41">
        <v>541.14</v>
      </c>
      <c r="I27" s="42">
        <f>VLOOKUP(F27,[3]Invoice!$F$4:$I$56,4,FALSE)</f>
        <v>4.8</v>
      </c>
      <c r="J27" s="42">
        <f t="shared" si="0"/>
        <v>444</v>
      </c>
      <c r="K27" s="42">
        <v>35</v>
      </c>
      <c r="L27" s="42">
        <f t="shared" si="1"/>
        <v>3076.4719999999998</v>
      </c>
      <c r="M27" s="38" t="s">
        <v>220</v>
      </c>
    </row>
    <row r="28" spans="1:13" s="49" customFormat="1">
      <c r="A28" s="32">
        <v>25</v>
      </c>
      <c r="B28" s="33" t="s">
        <v>221</v>
      </c>
      <c r="C28" s="38" t="s">
        <v>222</v>
      </c>
      <c r="D28" s="38" t="s">
        <v>223</v>
      </c>
      <c r="E28" s="39" t="s">
        <v>13</v>
      </c>
      <c r="F28" s="43" t="s">
        <v>224</v>
      </c>
      <c r="G28" s="38">
        <v>23</v>
      </c>
      <c r="H28" s="41">
        <v>161.30000000000001</v>
      </c>
      <c r="I28" s="42">
        <f>VLOOKUP(F28,[3]Invoice!$F$4:$I$56,4,FALSE)</f>
        <v>2.75</v>
      </c>
      <c r="J28" s="42">
        <f t="shared" si="0"/>
        <v>276</v>
      </c>
      <c r="K28" s="42">
        <v>35</v>
      </c>
      <c r="L28" s="42">
        <f t="shared" si="1"/>
        <v>754.57500000000005</v>
      </c>
      <c r="M28" s="38" t="s">
        <v>225</v>
      </c>
    </row>
    <row r="29" spans="1:13" s="49" customFormat="1">
      <c r="A29" s="32">
        <v>26</v>
      </c>
      <c r="B29" s="33" t="s">
        <v>226</v>
      </c>
      <c r="C29" s="38" t="s">
        <v>227</v>
      </c>
      <c r="D29" s="38" t="s">
        <v>228</v>
      </c>
      <c r="E29" s="39" t="s">
        <v>13</v>
      </c>
      <c r="F29" s="43" t="s">
        <v>44</v>
      </c>
      <c r="G29" s="38">
        <v>150</v>
      </c>
      <c r="H29" s="41">
        <v>2438.4299999999998</v>
      </c>
      <c r="I29" s="42">
        <f>VLOOKUP(F29,[3]Invoice!$F$4:$I$56,4,FALSE)</f>
        <v>3.8</v>
      </c>
      <c r="J29" s="42">
        <f t="shared" si="0"/>
        <v>1800</v>
      </c>
      <c r="K29" s="42">
        <v>35</v>
      </c>
      <c r="L29" s="42">
        <f t="shared" si="1"/>
        <v>11101.034</v>
      </c>
      <c r="M29" s="38" t="s">
        <v>229</v>
      </c>
    </row>
    <row r="30" spans="1:13" s="49" customFormat="1">
      <c r="A30" s="32">
        <v>27</v>
      </c>
      <c r="B30" s="33" t="s">
        <v>230</v>
      </c>
      <c r="C30" s="38" t="s">
        <v>231</v>
      </c>
      <c r="D30" s="38" t="s">
        <v>232</v>
      </c>
      <c r="E30" s="39" t="s">
        <v>13</v>
      </c>
      <c r="F30" s="43" t="s">
        <v>233</v>
      </c>
      <c r="G30" s="38">
        <v>40</v>
      </c>
      <c r="H30" s="41">
        <v>221.6</v>
      </c>
      <c r="I30" s="42">
        <v>2.75</v>
      </c>
      <c r="J30" s="42">
        <f t="shared" si="0"/>
        <v>480</v>
      </c>
      <c r="K30" s="42">
        <v>35</v>
      </c>
      <c r="L30" s="42">
        <f t="shared" si="1"/>
        <v>1124.4000000000001</v>
      </c>
      <c r="M30" s="38" t="s">
        <v>234</v>
      </c>
    </row>
    <row r="31" spans="1:13" s="49" customFormat="1">
      <c r="A31" s="32">
        <v>28</v>
      </c>
      <c r="B31" s="33" t="s">
        <v>235</v>
      </c>
      <c r="C31" s="38" t="s">
        <v>236</v>
      </c>
      <c r="D31" s="38" t="s">
        <v>237</v>
      </c>
      <c r="E31" s="39" t="s">
        <v>13</v>
      </c>
      <c r="F31" s="43" t="s">
        <v>150</v>
      </c>
      <c r="G31" s="38">
        <v>34</v>
      </c>
      <c r="H31" s="41">
        <v>674.35</v>
      </c>
      <c r="I31" s="42">
        <v>1.5</v>
      </c>
      <c r="J31" s="42">
        <f t="shared" si="0"/>
        <v>408</v>
      </c>
      <c r="K31" s="42">
        <v>35</v>
      </c>
      <c r="L31" s="42">
        <f t="shared" si="1"/>
        <v>1454.5250000000001</v>
      </c>
      <c r="M31" s="38" t="s">
        <v>238</v>
      </c>
    </row>
    <row r="32" spans="1:13" s="49" customFormat="1">
      <c r="A32" s="32">
        <v>29</v>
      </c>
      <c r="B32" s="33" t="s">
        <v>235</v>
      </c>
      <c r="C32" s="38" t="s">
        <v>239</v>
      </c>
      <c r="D32" s="38" t="s">
        <v>240</v>
      </c>
      <c r="E32" s="39" t="s">
        <v>13</v>
      </c>
      <c r="F32" s="43" t="s">
        <v>241</v>
      </c>
      <c r="G32" s="38">
        <v>99</v>
      </c>
      <c r="H32" s="41">
        <v>1788.85</v>
      </c>
      <c r="I32" s="42">
        <f>VLOOKUP(F32,[3]Invoice!$F$4:$I$56,4,FALSE)</f>
        <v>2.75</v>
      </c>
      <c r="J32" s="42">
        <f t="shared" si="0"/>
        <v>1188</v>
      </c>
      <c r="K32" s="42">
        <v>35</v>
      </c>
      <c r="L32" s="42">
        <f t="shared" si="1"/>
        <v>6142.3374999999996</v>
      </c>
      <c r="M32" s="38" t="s">
        <v>242</v>
      </c>
    </row>
    <row r="33" spans="1:13" s="49" customFormat="1">
      <c r="A33" s="32">
        <v>30</v>
      </c>
      <c r="B33" s="33" t="s">
        <v>235</v>
      </c>
      <c r="C33" s="38" t="s">
        <v>243</v>
      </c>
      <c r="D33" s="38" t="s">
        <v>244</v>
      </c>
      <c r="E33" s="39" t="s">
        <v>13</v>
      </c>
      <c r="F33" s="43" t="s">
        <v>138</v>
      </c>
      <c r="G33" s="38">
        <v>57</v>
      </c>
      <c r="H33" s="41">
        <v>1011.06</v>
      </c>
      <c r="I33" s="42">
        <f>VLOOKUP(F33,[3]Invoice!$F$4:$I$56,4,FALSE)</f>
        <v>2.75</v>
      </c>
      <c r="J33" s="42">
        <f t="shared" si="0"/>
        <v>684</v>
      </c>
      <c r="K33" s="42">
        <v>35</v>
      </c>
      <c r="L33" s="42">
        <f t="shared" si="1"/>
        <v>3499.415</v>
      </c>
      <c r="M33" s="38" t="s">
        <v>245</v>
      </c>
    </row>
    <row r="34" spans="1:13" s="49" customFormat="1">
      <c r="A34" s="32">
        <v>31</v>
      </c>
      <c r="B34" s="33" t="s">
        <v>235</v>
      </c>
      <c r="C34" s="38" t="s">
        <v>246</v>
      </c>
      <c r="D34" s="38" t="s">
        <v>247</v>
      </c>
      <c r="E34" s="39" t="s">
        <v>13</v>
      </c>
      <c r="F34" s="43" t="s">
        <v>241</v>
      </c>
      <c r="G34" s="38">
        <v>1</v>
      </c>
      <c r="H34" s="41">
        <v>6.66</v>
      </c>
      <c r="I34" s="42">
        <f>VLOOKUP(F34,[3]Invoice!$F$4:$I$56,4,FALSE)</f>
        <v>2.75</v>
      </c>
      <c r="J34" s="42">
        <f t="shared" si="0"/>
        <v>12</v>
      </c>
      <c r="K34" s="42">
        <v>35</v>
      </c>
      <c r="L34" s="42">
        <f t="shared" si="1"/>
        <v>65.314999999999998</v>
      </c>
      <c r="M34" s="38" t="s">
        <v>242</v>
      </c>
    </row>
    <row r="35" spans="1:13" s="49" customFormat="1">
      <c r="A35" s="32">
        <v>32</v>
      </c>
      <c r="B35" s="33" t="s">
        <v>235</v>
      </c>
      <c r="C35" s="38" t="s">
        <v>248</v>
      </c>
      <c r="D35" s="38" t="s">
        <v>249</v>
      </c>
      <c r="E35" s="39" t="s">
        <v>13</v>
      </c>
      <c r="F35" s="43" t="s">
        <v>29</v>
      </c>
      <c r="G35" s="38">
        <v>104</v>
      </c>
      <c r="H35" s="41">
        <v>1575.4</v>
      </c>
      <c r="I35" s="42">
        <f>VLOOKUP(F35,[2]Invoice!$F$4:$I$27,4,FALSE)</f>
        <v>4.8</v>
      </c>
      <c r="J35" s="42">
        <f t="shared" si="0"/>
        <v>1248</v>
      </c>
      <c r="K35" s="42">
        <v>35</v>
      </c>
      <c r="L35" s="42">
        <f t="shared" si="1"/>
        <v>8844.92</v>
      </c>
      <c r="M35" s="38" t="s">
        <v>142</v>
      </c>
    </row>
    <row r="36" spans="1:13" s="49" customFormat="1">
      <c r="A36" s="32">
        <v>33</v>
      </c>
      <c r="B36" s="33" t="s">
        <v>250</v>
      </c>
      <c r="C36" s="38" t="s">
        <v>251</v>
      </c>
      <c r="D36" s="38" t="s">
        <v>252</v>
      </c>
      <c r="E36" s="39" t="s">
        <v>13</v>
      </c>
      <c r="F36" s="43" t="s">
        <v>94</v>
      </c>
      <c r="G36" s="38">
        <v>37</v>
      </c>
      <c r="H36" s="41">
        <v>921.86</v>
      </c>
      <c r="I36" s="42">
        <f>VLOOKUP(F36,[2]Invoice!$F$4:$I$27,4,FALSE)</f>
        <v>2.75</v>
      </c>
      <c r="J36" s="42">
        <f t="shared" ref="J36:J62" si="2">G36*12</f>
        <v>444</v>
      </c>
      <c r="K36" s="42">
        <v>35</v>
      </c>
      <c r="L36" s="42">
        <f t="shared" ref="L36:L67" si="3">H36*I36+J36+K36</f>
        <v>3014.1150000000002</v>
      </c>
      <c r="M36" s="38" t="s">
        <v>253</v>
      </c>
    </row>
    <row r="37" spans="1:13" s="49" customFormat="1">
      <c r="A37" s="32">
        <v>34</v>
      </c>
      <c r="B37" s="33" t="s">
        <v>254</v>
      </c>
      <c r="C37" s="33" t="s">
        <v>255</v>
      </c>
      <c r="D37" s="33" t="s">
        <v>256</v>
      </c>
      <c r="E37" s="34" t="s">
        <v>13</v>
      </c>
      <c r="F37" s="35" t="s">
        <v>257</v>
      </c>
      <c r="G37" s="33">
        <v>29</v>
      </c>
      <c r="H37" s="36">
        <v>688.86</v>
      </c>
      <c r="I37" s="37">
        <v>1.5</v>
      </c>
      <c r="J37" s="37">
        <f t="shared" si="2"/>
        <v>348</v>
      </c>
      <c r="K37" s="37">
        <v>35</v>
      </c>
      <c r="L37" s="37">
        <f t="shared" si="3"/>
        <v>1416.29</v>
      </c>
      <c r="M37" s="33" t="s">
        <v>258</v>
      </c>
    </row>
    <row r="38" spans="1:13" s="49" customFormat="1">
      <c r="A38" s="32">
        <v>35</v>
      </c>
      <c r="B38" s="33" t="s">
        <v>259</v>
      </c>
      <c r="C38" s="33" t="s">
        <v>260</v>
      </c>
      <c r="D38" s="33" t="s">
        <v>261</v>
      </c>
      <c r="E38" s="34" t="s">
        <v>13</v>
      </c>
      <c r="F38" s="35" t="s">
        <v>4</v>
      </c>
      <c r="G38" s="33">
        <v>151</v>
      </c>
      <c r="H38" s="36">
        <v>3179.75</v>
      </c>
      <c r="I38" s="37">
        <f>VLOOKUP(F38,[3]Invoice!$F$4:$I$56,4,FALSE)</f>
        <v>2.75</v>
      </c>
      <c r="J38" s="37">
        <f t="shared" si="2"/>
        <v>1812</v>
      </c>
      <c r="K38" s="37">
        <v>35</v>
      </c>
      <c r="L38" s="37">
        <f t="shared" si="3"/>
        <v>10591.3125</v>
      </c>
      <c r="M38" s="33" t="s">
        <v>194</v>
      </c>
    </row>
    <row r="39" spans="1:13" s="49" customFormat="1">
      <c r="A39" s="32">
        <v>36</v>
      </c>
      <c r="B39" s="33" t="s">
        <v>259</v>
      </c>
      <c r="C39" s="33" t="s">
        <v>262</v>
      </c>
      <c r="D39" s="33" t="s">
        <v>263</v>
      </c>
      <c r="E39" s="34" t="s">
        <v>13</v>
      </c>
      <c r="F39" s="35" t="s">
        <v>4</v>
      </c>
      <c r="G39" s="33">
        <v>7</v>
      </c>
      <c r="H39" s="36">
        <v>179.41</v>
      </c>
      <c r="I39" s="37">
        <f>VLOOKUP(F39,[3]Invoice!$F$4:$I$56,4,FALSE)</f>
        <v>2.75</v>
      </c>
      <c r="J39" s="37">
        <f t="shared" si="2"/>
        <v>84</v>
      </c>
      <c r="K39" s="37">
        <v>35</v>
      </c>
      <c r="L39" s="37">
        <f t="shared" si="3"/>
        <v>612.37750000000005</v>
      </c>
      <c r="M39" s="33" t="s">
        <v>194</v>
      </c>
    </row>
    <row r="40" spans="1:13" s="49" customFormat="1">
      <c r="A40" s="32">
        <v>37</v>
      </c>
      <c r="B40" s="33" t="s">
        <v>259</v>
      </c>
      <c r="C40" s="33" t="s">
        <v>264</v>
      </c>
      <c r="D40" s="33" t="s">
        <v>265</v>
      </c>
      <c r="E40" s="34" t="s">
        <v>13</v>
      </c>
      <c r="F40" s="35" t="s">
        <v>44</v>
      </c>
      <c r="G40" s="33">
        <v>119</v>
      </c>
      <c r="H40" s="36">
        <v>2222</v>
      </c>
      <c r="I40" s="37">
        <f>VLOOKUP(F40,[3]Invoice!$F$4:$I$56,4,FALSE)</f>
        <v>3.8</v>
      </c>
      <c r="J40" s="37">
        <f t="shared" si="2"/>
        <v>1428</v>
      </c>
      <c r="K40" s="37">
        <v>35</v>
      </c>
      <c r="L40" s="37">
        <f t="shared" si="3"/>
        <v>9906.6</v>
      </c>
      <c r="M40" s="33" t="s">
        <v>229</v>
      </c>
    </row>
    <row r="41" spans="1:13" s="49" customFormat="1">
      <c r="A41" s="32">
        <v>38</v>
      </c>
      <c r="B41" s="33" t="s">
        <v>266</v>
      </c>
      <c r="C41" s="33" t="s">
        <v>267</v>
      </c>
      <c r="D41" s="33" t="s">
        <v>268</v>
      </c>
      <c r="E41" s="34" t="s">
        <v>13</v>
      </c>
      <c r="F41" s="35" t="s">
        <v>269</v>
      </c>
      <c r="G41" s="33">
        <v>70</v>
      </c>
      <c r="H41" s="36">
        <v>1132.73</v>
      </c>
      <c r="I41" s="37">
        <f>VLOOKUP(F41,[3]Invoice!$F$4:$I$56,4,FALSE)</f>
        <v>1.5</v>
      </c>
      <c r="J41" s="37">
        <f t="shared" si="2"/>
        <v>840</v>
      </c>
      <c r="K41" s="37">
        <v>35</v>
      </c>
      <c r="L41" s="37">
        <f t="shared" si="3"/>
        <v>2574.0950000000003</v>
      </c>
      <c r="M41" s="33" t="s">
        <v>270</v>
      </c>
    </row>
    <row r="42" spans="1:13" s="49" customFormat="1">
      <c r="A42" s="32">
        <v>39</v>
      </c>
      <c r="B42" s="33" t="s">
        <v>266</v>
      </c>
      <c r="C42" s="33" t="s">
        <v>271</v>
      </c>
      <c r="D42" s="33" t="s">
        <v>272</v>
      </c>
      <c r="E42" s="34" t="s">
        <v>13</v>
      </c>
      <c r="F42" s="35" t="s">
        <v>269</v>
      </c>
      <c r="G42" s="33">
        <v>33</v>
      </c>
      <c r="H42" s="36">
        <v>292.36</v>
      </c>
      <c r="I42" s="37">
        <f>VLOOKUP(F42,[3]Invoice!$F$4:$I$56,4,FALSE)</f>
        <v>1.5</v>
      </c>
      <c r="J42" s="37">
        <f t="shared" si="2"/>
        <v>396</v>
      </c>
      <c r="K42" s="37">
        <v>35</v>
      </c>
      <c r="L42" s="37">
        <f t="shared" si="3"/>
        <v>869.54</v>
      </c>
      <c r="M42" s="33" t="s">
        <v>270</v>
      </c>
    </row>
    <row r="43" spans="1:13" s="49" customFormat="1">
      <c r="A43" s="32">
        <v>40</v>
      </c>
      <c r="B43" s="33" t="s">
        <v>273</v>
      </c>
      <c r="C43" s="33" t="s">
        <v>274</v>
      </c>
      <c r="D43" s="33" t="s">
        <v>275</v>
      </c>
      <c r="E43" s="34" t="s">
        <v>13</v>
      </c>
      <c r="F43" s="35" t="s">
        <v>4</v>
      </c>
      <c r="G43" s="33">
        <v>10</v>
      </c>
      <c r="H43" s="36">
        <v>181.77</v>
      </c>
      <c r="I43" s="37">
        <f>VLOOKUP(F43,[3]Invoice!$F$4:$I$56,4,FALSE)</f>
        <v>2.75</v>
      </c>
      <c r="J43" s="37">
        <f t="shared" si="2"/>
        <v>120</v>
      </c>
      <c r="K43" s="37">
        <v>35</v>
      </c>
      <c r="L43" s="37">
        <f t="shared" si="3"/>
        <v>654.86750000000006</v>
      </c>
      <c r="M43" s="33" t="s">
        <v>276</v>
      </c>
    </row>
    <row r="44" spans="1:13" s="49" customFormat="1">
      <c r="A44" s="32">
        <v>41</v>
      </c>
      <c r="B44" s="33" t="s">
        <v>273</v>
      </c>
      <c r="C44" s="33" t="s">
        <v>277</v>
      </c>
      <c r="D44" s="33" t="s">
        <v>278</v>
      </c>
      <c r="E44" s="34" t="s">
        <v>13</v>
      </c>
      <c r="F44" s="35" t="s">
        <v>138</v>
      </c>
      <c r="G44" s="33">
        <v>9</v>
      </c>
      <c r="H44" s="36">
        <v>183.41</v>
      </c>
      <c r="I44" s="37">
        <f>VLOOKUP(F44,[3]Invoice!$F$4:$I$56,4,FALSE)</f>
        <v>2.75</v>
      </c>
      <c r="J44" s="37">
        <f t="shared" si="2"/>
        <v>108</v>
      </c>
      <c r="K44" s="37">
        <v>35</v>
      </c>
      <c r="L44" s="37">
        <f t="shared" si="3"/>
        <v>647.37750000000005</v>
      </c>
      <c r="M44" s="33" t="s">
        <v>279</v>
      </c>
    </row>
    <row r="45" spans="1:13" s="49" customFormat="1">
      <c r="A45" s="32">
        <v>42</v>
      </c>
      <c r="B45" s="33" t="s">
        <v>273</v>
      </c>
      <c r="C45" s="33" t="s">
        <v>280</v>
      </c>
      <c r="D45" s="33" t="s">
        <v>281</v>
      </c>
      <c r="E45" s="34" t="s">
        <v>13</v>
      </c>
      <c r="F45" s="35" t="s">
        <v>4</v>
      </c>
      <c r="G45" s="33">
        <v>41</v>
      </c>
      <c r="H45" s="36">
        <v>846.6</v>
      </c>
      <c r="I45" s="37">
        <f>VLOOKUP(F45,[3]Invoice!$F$4:$I$56,4,FALSE)</f>
        <v>2.75</v>
      </c>
      <c r="J45" s="37">
        <f t="shared" si="2"/>
        <v>492</v>
      </c>
      <c r="K45" s="37">
        <v>35</v>
      </c>
      <c r="L45" s="37">
        <f t="shared" si="3"/>
        <v>2855.15</v>
      </c>
      <c r="M45" s="33" t="s">
        <v>282</v>
      </c>
    </row>
    <row r="46" spans="1:13" s="49" customFormat="1">
      <c r="A46" s="32">
        <v>43</v>
      </c>
      <c r="B46" s="33" t="s">
        <v>273</v>
      </c>
      <c r="C46" s="33" t="s">
        <v>283</v>
      </c>
      <c r="D46" s="33" t="s">
        <v>284</v>
      </c>
      <c r="E46" s="34" t="s">
        <v>13</v>
      </c>
      <c r="F46" s="35" t="s">
        <v>285</v>
      </c>
      <c r="G46" s="33">
        <v>70</v>
      </c>
      <c r="H46" s="36">
        <v>404.96</v>
      </c>
      <c r="I46" s="37">
        <f>VLOOKUP(F46,[4]Invoice!$F$4:$I$25,4,FALSE)</f>
        <v>4.8</v>
      </c>
      <c r="J46" s="37">
        <f t="shared" si="2"/>
        <v>840</v>
      </c>
      <c r="K46" s="37">
        <v>35</v>
      </c>
      <c r="L46" s="37">
        <f t="shared" si="3"/>
        <v>2818.808</v>
      </c>
      <c r="M46" s="33" t="s">
        <v>286</v>
      </c>
    </row>
    <row r="47" spans="1:13" s="49" customFormat="1">
      <c r="A47" s="32">
        <v>44</v>
      </c>
      <c r="B47" s="33" t="s">
        <v>273</v>
      </c>
      <c r="C47" s="33" t="s">
        <v>287</v>
      </c>
      <c r="D47" s="33" t="s">
        <v>288</v>
      </c>
      <c r="E47" s="34" t="s">
        <v>13</v>
      </c>
      <c r="F47" s="35" t="s">
        <v>285</v>
      </c>
      <c r="G47" s="33">
        <v>45</v>
      </c>
      <c r="H47" s="36">
        <v>1044.72</v>
      </c>
      <c r="I47" s="37">
        <f>VLOOKUP(F47,[4]Invoice!$F$4:$I$25,4,FALSE)</f>
        <v>4.8</v>
      </c>
      <c r="J47" s="37">
        <f t="shared" si="2"/>
        <v>540</v>
      </c>
      <c r="K47" s="37">
        <v>35</v>
      </c>
      <c r="L47" s="37">
        <f t="shared" si="3"/>
        <v>5589.6559999999999</v>
      </c>
      <c r="M47" s="33" t="s">
        <v>286</v>
      </c>
    </row>
    <row r="48" spans="1:13" s="49" customFormat="1">
      <c r="A48" s="32">
        <v>45</v>
      </c>
      <c r="B48" s="33" t="s">
        <v>273</v>
      </c>
      <c r="C48" s="33" t="s">
        <v>289</v>
      </c>
      <c r="D48" s="33" t="s">
        <v>290</v>
      </c>
      <c r="E48" s="34" t="s">
        <v>13</v>
      </c>
      <c r="F48" s="35" t="s">
        <v>285</v>
      </c>
      <c r="G48" s="33">
        <v>76</v>
      </c>
      <c r="H48" s="36">
        <v>1010.85</v>
      </c>
      <c r="I48" s="37">
        <f>VLOOKUP(F48,[4]Invoice!$F$4:$I$25,4,FALSE)</f>
        <v>4.8</v>
      </c>
      <c r="J48" s="37">
        <f t="shared" si="2"/>
        <v>912</v>
      </c>
      <c r="K48" s="37">
        <v>35</v>
      </c>
      <c r="L48" s="37">
        <f t="shared" si="3"/>
        <v>5799.08</v>
      </c>
      <c r="M48" s="33" t="s">
        <v>286</v>
      </c>
    </row>
    <row r="49" spans="1:13" s="49" customFormat="1">
      <c r="A49" s="32">
        <v>46</v>
      </c>
      <c r="B49" s="33" t="s">
        <v>273</v>
      </c>
      <c r="C49" s="33" t="s">
        <v>291</v>
      </c>
      <c r="D49" s="33" t="s">
        <v>292</v>
      </c>
      <c r="E49" s="34" t="s">
        <v>13</v>
      </c>
      <c r="F49" s="35" t="s">
        <v>293</v>
      </c>
      <c r="G49" s="33">
        <v>25</v>
      </c>
      <c r="H49" s="36">
        <v>790.75</v>
      </c>
      <c r="I49" s="37">
        <f>VLOOKUP(F49,[3]Invoice!$F$4:$I$56,4,FALSE)</f>
        <v>4.8</v>
      </c>
      <c r="J49" s="37">
        <f t="shared" si="2"/>
        <v>300</v>
      </c>
      <c r="K49" s="37">
        <v>35</v>
      </c>
      <c r="L49" s="37">
        <f t="shared" si="3"/>
        <v>4130.6000000000004</v>
      </c>
      <c r="M49" s="33" t="s">
        <v>294</v>
      </c>
    </row>
    <row r="50" spans="1:13" s="49" customFormat="1">
      <c r="A50" s="32">
        <v>47</v>
      </c>
      <c r="B50" s="33" t="s">
        <v>273</v>
      </c>
      <c r="C50" s="33" t="s">
        <v>295</v>
      </c>
      <c r="D50" s="33" t="s">
        <v>296</v>
      </c>
      <c r="E50" s="34" t="s">
        <v>13</v>
      </c>
      <c r="F50" s="35" t="s">
        <v>3</v>
      </c>
      <c r="G50" s="33">
        <v>45</v>
      </c>
      <c r="H50" s="36">
        <v>792.06</v>
      </c>
      <c r="I50" s="37">
        <f>VLOOKUP(F50,[3]Invoice!$F$4:$I$56,4,FALSE)</f>
        <v>4.8</v>
      </c>
      <c r="J50" s="37">
        <f t="shared" si="2"/>
        <v>540</v>
      </c>
      <c r="K50" s="37">
        <v>35</v>
      </c>
      <c r="L50" s="37">
        <f t="shared" si="3"/>
        <v>4376.887999999999</v>
      </c>
      <c r="M50" s="33" t="s">
        <v>297</v>
      </c>
    </row>
    <row r="51" spans="1:13" s="49" customFormat="1">
      <c r="A51" s="32">
        <v>48</v>
      </c>
      <c r="B51" s="33" t="s">
        <v>273</v>
      </c>
      <c r="C51" s="33" t="s">
        <v>298</v>
      </c>
      <c r="D51" s="33" t="s">
        <v>299</v>
      </c>
      <c r="E51" s="34" t="s">
        <v>13</v>
      </c>
      <c r="F51" s="35" t="s">
        <v>300</v>
      </c>
      <c r="G51" s="33">
        <v>75</v>
      </c>
      <c r="H51" s="36">
        <v>985.64</v>
      </c>
      <c r="I51" s="37">
        <f>VLOOKUP(F51,[3]Invoice!$F$4:$I$56,4,FALSE)</f>
        <v>4.8</v>
      </c>
      <c r="J51" s="37">
        <f t="shared" si="2"/>
        <v>900</v>
      </c>
      <c r="K51" s="37">
        <v>35</v>
      </c>
      <c r="L51" s="37">
        <f t="shared" si="3"/>
        <v>5666.0720000000001</v>
      </c>
      <c r="M51" s="33" t="s">
        <v>301</v>
      </c>
    </row>
    <row r="52" spans="1:13" s="49" customFormat="1">
      <c r="A52" s="32">
        <v>49</v>
      </c>
      <c r="B52" s="33" t="s">
        <v>273</v>
      </c>
      <c r="C52" s="33" t="s">
        <v>302</v>
      </c>
      <c r="D52" s="33" t="s">
        <v>303</v>
      </c>
      <c r="E52" s="34" t="s">
        <v>13</v>
      </c>
      <c r="F52" s="35" t="s">
        <v>304</v>
      </c>
      <c r="G52" s="33">
        <v>29</v>
      </c>
      <c r="H52" s="36">
        <v>442.4</v>
      </c>
      <c r="I52" s="37">
        <f>VLOOKUP(F52,[2]Invoice!$F$4:$I$27,4,FALSE)</f>
        <v>1.5</v>
      </c>
      <c r="J52" s="37">
        <f t="shared" si="2"/>
        <v>348</v>
      </c>
      <c r="K52" s="37">
        <v>35</v>
      </c>
      <c r="L52" s="37">
        <f t="shared" si="3"/>
        <v>1046.5999999999999</v>
      </c>
      <c r="M52" s="33" t="s">
        <v>305</v>
      </c>
    </row>
    <row r="53" spans="1:13" s="49" customFormat="1">
      <c r="A53" s="32">
        <v>50</v>
      </c>
      <c r="B53" s="33" t="s">
        <v>273</v>
      </c>
      <c r="C53" s="33" t="s">
        <v>306</v>
      </c>
      <c r="D53" s="33" t="s">
        <v>307</v>
      </c>
      <c r="E53" s="34" t="s">
        <v>13</v>
      </c>
      <c r="F53" s="35" t="s">
        <v>145</v>
      </c>
      <c r="G53" s="33">
        <v>15</v>
      </c>
      <c r="H53" s="36">
        <v>159.68</v>
      </c>
      <c r="I53" s="37">
        <f>VLOOKUP(F53,[3]Invoice!$F$4:$I$56,4,FALSE)</f>
        <v>2.75</v>
      </c>
      <c r="J53" s="37">
        <f t="shared" si="2"/>
        <v>180</v>
      </c>
      <c r="K53" s="37">
        <v>35</v>
      </c>
      <c r="L53" s="37">
        <f t="shared" si="3"/>
        <v>654.12</v>
      </c>
      <c r="M53" s="33" t="s">
        <v>146</v>
      </c>
    </row>
    <row r="54" spans="1:13" s="49" customFormat="1">
      <c r="A54" s="32">
        <v>51</v>
      </c>
      <c r="B54" s="33" t="s">
        <v>273</v>
      </c>
      <c r="C54" s="33" t="s">
        <v>308</v>
      </c>
      <c r="D54" s="33" t="s">
        <v>309</v>
      </c>
      <c r="E54" s="34" t="s">
        <v>13</v>
      </c>
      <c r="F54" s="35" t="s">
        <v>181</v>
      </c>
      <c r="G54" s="33">
        <v>39</v>
      </c>
      <c r="H54" s="36">
        <v>610.78</v>
      </c>
      <c r="I54" s="37">
        <f>VLOOKUP(F54,[3]Invoice!$F$4:$I$56,4,FALSE)</f>
        <v>2.75</v>
      </c>
      <c r="J54" s="37">
        <f t="shared" si="2"/>
        <v>468</v>
      </c>
      <c r="K54" s="37">
        <v>35</v>
      </c>
      <c r="L54" s="37">
        <f t="shared" si="3"/>
        <v>2182.645</v>
      </c>
      <c r="M54" s="33" t="s">
        <v>182</v>
      </c>
    </row>
    <row r="55" spans="1:13" s="49" customFormat="1">
      <c r="A55" s="32">
        <v>52</v>
      </c>
      <c r="B55" s="33" t="s">
        <v>273</v>
      </c>
      <c r="C55" s="33" t="s">
        <v>310</v>
      </c>
      <c r="D55" s="33" t="s">
        <v>311</v>
      </c>
      <c r="E55" s="34" t="s">
        <v>13</v>
      </c>
      <c r="F55" s="35" t="s">
        <v>4</v>
      </c>
      <c r="G55" s="33">
        <v>94</v>
      </c>
      <c r="H55" s="36">
        <v>2551.94</v>
      </c>
      <c r="I55" s="37">
        <f>VLOOKUP(F55,[3]Invoice!$F$4:$I$56,4,FALSE)</f>
        <v>2.75</v>
      </c>
      <c r="J55" s="37">
        <f t="shared" si="2"/>
        <v>1128</v>
      </c>
      <c r="K55" s="37">
        <v>35</v>
      </c>
      <c r="L55" s="37">
        <f t="shared" si="3"/>
        <v>8180.835</v>
      </c>
      <c r="M55" s="33" t="s">
        <v>194</v>
      </c>
    </row>
    <row r="56" spans="1:13" s="49" customFormat="1">
      <c r="A56" s="32">
        <v>53</v>
      </c>
      <c r="B56" s="33" t="s">
        <v>273</v>
      </c>
      <c r="C56" s="33" t="s">
        <v>312</v>
      </c>
      <c r="D56" s="33" t="s">
        <v>313</v>
      </c>
      <c r="E56" s="34" t="s">
        <v>13</v>
      </c>
      <c r="F56" s="35" t="s">
        <v>201</v>
      </c>
      <c r="G56" s="33">
        <v>30</v>
      </c>
      <c r="H56" s="36">
        <v>791</v>
      </c>
      <c r="I56" s="37">
        <f>VLOOKUP(F56,[3]Invoice!$F$4:$I$56,4,FALSE)</f>
        <v>1.5</v>
      </c>
      <c r="J56" s="37">
        <f t="shared" si="2"/>
        <v>360</v>
      </c>
      <c r="K56" s="37">
        <v>35</v>
      </c>
      <c r="L56" s="37">
        <f t="shared" si="3"/>
        <v>1581.5</v>
      </c>
      <c r="M56" s="33" t="s">
        <v>216</v>
      </c>
    </row>
    <row r="57" spans="1:13" s="49" customFormat="1">
      <c r="A57" s="32">
        <v>54</v>
      </c>
      <c r="B57" s="33" t="s">
        <v>273</v>
      </c>
      <c r="C57" s="33" t="s">
        <v>314</v>
      </c>
      <c r="D57" s="33" t="s">
        <v>315</v>
      </c>
      <c r="E57" s="34" t="s">
        <v>13</v>
      </c>
      <c r="F57" s="35" t="s">
        <v>169</v>
      </c>
      <c r="G57" s="33">
        <v>30</v>
      </c>
      <c r="H57" s="36">
        <v>436.51</v>
      </c>
      <c r="I57" s="37">
        <v>2.75</v>
      </c>
      <c r="J57" s="37">
        <f t="shared" si="2"/>
        <v>360</v>
      </c>
      <c r="K57" s="37">
        <v>35</v>
      </c>
      <c r="L57" s="37">
        <f t="shared" si="3"/>
        <v>1595.4024999999999</v>
      </c>
      <c r="M57" s="33" t="s">
        <v>170</v>
      </c>
    </row>
    <row r="58" spans="1:13" s="49" customFormat="1">
      <c r="A58" s="32">
        <v>55</v>
      </c>
      <c r="B58" s="33" t="s">
        <v>273</v>
      </c>
      <c r="C58" s="33" t="s">
        <v>316</v>
      </c>
      <c r="D58" s="33" t="s">
        <v>317</v>
      </c>
      <c r="E58" s="34" t="s">
        <v>13</v>
      </c>
      <c r="F58" s="35" t="s">
        <v>94</v>
      </c>
      <c r="G58" s="33">
        <v>33</v>
      </c>
      <c r="H58" s="36">
        <v>468.86</v>
      </c>
      <c r="I58" s="37">
        <f>VLOOKUP(F58,[2]Invoice!$F$4:$I$27,4,FALSE)</f>
        <v>2.75</v>
      </c>
      <c r="J58" s="37">
        <f t="shared" si="2"/>
        <v>396</v>
      </c>
      <c r="K58" s="37">
        <v>35</v>
      </c>
      <c r="L58" s="37">
        <f t="shared" si="3"/>
        <v>1720.365</v>
      </c>
      <c r="M58" s="33" t="s">
        <v>253</v>
      </c>
    </row>
    <row r="59" spans="1:13" s="49" customFormat="1">
      <c r="A59" s="32">
        <v>56</v>
      </c>
      <c r="B59" s="33" t="s">
        <v>273</v>
      </c>
      <c r="C59" s="33" t="s">
        <v>318</v>
      </c>
      <c r="D59" s="33" t="s">
        <v>319</v>
      </c>
      <c r="E59" s="34" t="s">
        <v>13</v>
      </c>
      <c r="F59" s="35" t="s">
        <v>233</v>
      </c>
      <c r="G59" s="33">
        <v>38</v>
      </c>
      <c r="H59" s="36">
        <v>911.52</v>
      </c>
      <c r="I59" s="37">
        <v>2.75</v>
      </c>
      <c r="J59" s="37">
        <f t="shared" si="2"/>
        <v>456</v>
      </c>
      <c r="K59" s="37">
        <v>35</v>
      </c>
      <c r="L59" s="37">
        <f t="shared" si="3"/>
        <v>2997.68</v>
      </c>
      <c r="M59" s="33" t="s">
        <v>234</v>
      </c>
    </row>
    <row r="60" spans="1:13" s="49" customFormat="1">
      <c r="A60" s="32">
        <v>57</v>
      </c>
      <c r="B60" s="33" t="s">
        <v>273</v>
      </c>
      <c r="C60" s="33" t="s">
        <v>320</v>
      </c>
      <c r="D60" s="33" t="s">
        <v>321</v>
      </c>
      <c r="E60" s="34" t="s">
        <v>13</v>
      </c>
      <c r="F60" s="35" t="s">
        <v>322</v>
      </c>
      <c r="G60" s="33">
        <v>100</v>
      </c>
      <c r="H60" s="36">
        <v>2489.9299999999998</v>
      </c>
      <c r="I60" s="37">
        <f>VLOOKUP(F60,[5]Invoice!$F$3:$I$30,4,FALSE)</f>
        <v>1.5</v>
      </c>
      <c r="J60" s="37">
        <f t="shared" si="2"/>
        <v>1200</v>
      </c>
      <c r="K60" s="37">
        <v>35</v>
      </c>
      <c r="L60" s="37">
        <f t="shared" si="3"/>
        <v>4969.8949999999995</v>
      </c>
      <c r="M60" s="33" t="s">
        <v>323</v>
      </c>
    </row>
    <row r="61" spans="1:13" s="49" customFormat="1">
      <c r="A61" s="32">
        <v>58</v>
      </c>
      <c r="B61" s="33" t="s">
        <v>273</v>
      </c>
      <c r="C61" s="33" t="s">
        <v>324</v>
      </c>
      <c r="D61" s="33" t="s">
        <v>325</v>
      </c>
      <c r="E61" s="34" t="s">
        <v>13</v>
      </c>
      <c r="F61" s="35" t="s">
        <v>285</v>
      </c>
      <c r="G61" s="33">
        <v>5</v>
      </c>
      <c r="H61" s="36">
        <v>108.5</v>
      </c>
      <c r="I61" s="37">
        <f>VLOOKUP(F61,[4]Invoice!$F$4:$I$25,4,FALSE)</f>
        <v>4.8</v>
      </c>
      <c r="J61" s="37">
        <f t="shared" si="2"/>
        <v>60</v>
      </c>
      <c r="K61" s="37">
        <v>35</v>
      </c>
      <c r="L61" s="37">
        <f t="shared" si="3"/>
        <v>615.79999999999995</v>
      </c>
      <c r="M61" s="33" t="s">
        <v>286</v>
      </c>
    </row>
    <row r="62" spans="1:13" s="49" customFormat="1">
      <c r="A62" s="32">
        <v>59</v>
      </c>
      <c r="B62" s="33" t="s">
        <v>273</v>
      </c>
      <c r="C62" s="33" t="s">
        <v>326</v>
      </c>
      <c r="D62" s="33" t="s">
        <v>327</v>
      </c>
      <c r="E62" s="34" t="s">
        <v>13</v>
      </c>
      <c r="F62" s="35" t="s">
        <v>328</v>
      </c>
      <c r="G62" s="33">
        <v>127</v>
      </c>
      <c r="H62" s="36">
        <v>2474.88</v>
      </c>
      <c r="I62" s="37">
        <f>VLOOKUP(F62,[2]Invoice!$F$4:$I$27,4,FALSE)</f>
        <v>2.75</v>
      </c>
      <c r="J62" s="37">
        <f t="shared" si="2"/>
        <v>1524</v>
      </c>
      <c r="K62" s="37">
        <v>35</v>
      </c>
      <c r="L62" s="37">
        <f t="shared" si="3"/>
        <v>8364.92</v>
      </c>
      <c r="M62" s="33" t="s">
        <v>329</v>
      </c>
    </row>
    <row r="63" spans="1:13" s="4" customFormat="1" ht="14.25" customHeight="1">
      <c r="A63" s="58" t="s">
        <v>330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50">
        <f>ROUND(SUM(L4:L62),0)</f>
        <v>202204</v>
      </c>
      <c r="M63" s="51"/>
    </row>
    <row r="64" spans="1:13" s="4" customFormat="1" ht="14.25" customHeight="1">
      <c r="A64" s="44"/>
      <c r="B64" s="45"/>
      <c r="C64" s="45"/>
      <c r="D64" s="45"/>
      <c r="E64" s="45"/>
      <c r="F64" s="46"/>
      <c r="G64" s="28">
        <f>SUM(G4:G62)</f>
        <v>2884</v>
      </c>
      <c r="H64" s="30">
        <f>SUM(H4:H62)</f>
        <v>54981.95</v>
      </c>
      <c r="I64" s="47"/>
      <c r="J64" s="47"/>
      <c r="K64" s="47"/>
      <c r="L64" s="47"/>
      <c r="M64" s="45"/>
    </row>
    <row r="65" spans="1:12" s="3" customFormat="1" ht="30" customHeight="1">
      <c r="A65" s="55" t="s">
        <v>126</v>
      </c>
      <c r="B65" s="55"/>
      <c r="C65" s="55"/>
      <c r="D65" s="55"/>
      <c r="E65" s="55"/>
      <c r="F65" s="55"/>
      <c r="G65" s="55"/>
      <c r="H65" s="55"/>
      <c r="I65" s="56"/>
      <c r="J65" s="56"/>
      <c r="K65" s="56"/>
      <c r="L65" s="56"/>
    </row>
    <row r="66" spans="1:12" s="3" customFormat="1" ht="30" customHeight="1">
      <c r="A66" s="55" t="s">
        <v>1</v>
      </c>
      <c r="B66" s="55"/>
      <c r="C66" s="55"/>
      <c r="D66" s="55"/>
      <c r="E66" s="55"/>
      <c r="F66" s="55"/>
      <c r="G66" s="55"/>
      <c r="H66" s="55"/>
      <c r="I66" s="56"/>
      <c r="J66" s="56"/>
      <c r="K66" s="56"/>
      <c r="L66" s="56"/>
    </row>
  </sheetData>
  <sortState ref="B4:L19">
    <sortCondition ref="B4:B19"/>
    <sortCondition ref="C4:C19"/>
  </sortState>
  <mergeCells count="7">
    <mergeCell ref="H1:L1"/>
    <mergeCell ref="H2:L2"/>
    <mergeCell ref="A65:L65"/>
    <mergeCell ref="A66:L66"/>
    <mergeCell ref="A1:G1"/>
    <mergeCell ref="A2:G2"/>
    <mergeCell ref="A63:K63"/>
  </mergeCells>
  <pageMargins left="0.15748031496062992" right="0.15748031496062992" top="0.59055118110236227" bottom="0.62992125984251968" header="0.19685039370078741" footer="0.3149606299212598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64" t="s">
        <v>124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>
      <c r="A2" s="6" t="s">
        <v>17</v>
      </c>
      <c r="B2" s="6" t="s">
        <v>8</v>
      </c>
      <c r="C2" s="6" t="s">
        <v>18</v>
      </c>
      <c r="D2" s="6" t="s">
        <v>19</v>
      </c>
      <c r="E2" s="6" t="s">
        <v>9</v>
      </c>
      <c r="F2" s="6" t="s">
        <v>10</v>
      </c>
      <c r="G2" s="6" t="s">
        <v>11</v>
      </c>
      <c r="H2" s="7" t="s">
        <v>2</v>
      </c>
      <c r="I2" s="6" t="s">
        <v>12</v>
      </c>
      <c r="J2" s="6" t="s">
        <v>14</v>
      </c>
      <c r="K2" s="6" t="s">
        <v>15</v>
      </c>
      <c r="L2" s="6" t="s">
        <v>16</v>
      </c>
    </row>
    <row r="3" spans="1:12">
      <c r="A3" s="8">
        <v>1</v>
      </c>
      <c r="B3" s="9" t="s">
        <v>20</v>
      </c>
      <c r="C3" s="9" t="s">
        <v>21</v>
      </c>
      <c r="D3" s="9" t="s">
        <v>22</v>
      </c>
      <c r="E3" s="10" t="s">
        <v>13</v>
      </c>
      <c r="F3" s="9" t="s">
        <v>23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20</v>
      </c>
      <c r="C4" s="9" t="s">
        <v>24</v>
      </c>
      <c r="D4" s="9" t="s">
        <v>25</v>
      </c>
      <c r="E4" s="10" t="s">
        <v>13</v>
      </c>
      <c r="F4" s="9" t="s">
        <v>23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26</v>
      </c>
      <c r="C6" s="9" t="s">
        <v>27</v>
      </c>
      <c r="D6" s="9" t="s">
        <v>28</v>
      </c>
      <c r="E6" s="10" t="s">
        <v>13</v>
      </c>
      <c r="F6" s="9" t="s">
        <v>29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26</v>
      </c>
      <c r="C7" s="9" t="s">
        <v>30</v>
      </c>
      <c r="D7" s="9" t="s">
        <v>31</v>
      </c>
      <c r="E7" s="10" t="s">
        <v>13</v>
      </c>
      <c r="F7" s="9" t="s">
        <v>3</v>
      </c>
      <c r="G7" s="9">
        <v>31</v>
      </c>
      <c r="H7" s="11">
        <v>499</v>
      </c>
      <c r="I7" s="12">
        <f>VLOOKUP(F7,[6]Invoice!$F$4:$I$19,4,FALSE)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26</v>
      </c>
      <c r="C8" s="9" t="s">
        <v>32</v>
      </c>
      <c r="D8" s="9" t="s">
        <v>33</v>
      </c>
      <c r="E8" s="10" t="s">
        <v>13</v>
      </c>
      <c r="F8" s="9" t="s">
        <v>3</v>
      </c>
      <c r="G8" s="9">
        <v>52</v>
      </c>
      <c r="H8" s="11">
        <v>851</v>
      </c>
      <c r="I8" s="12">
        <f>VLOOKUP(F8,[6]Invoice!$F$4:$I$19,4,FALSE)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26</v>
      </c>
      <c r="C9" s="9" t="s">
        <v>34</v>
      </c>
      <c r="D9" s="9" t="s">
        <v>35</v>
      </c>
      <c r="E9" s="10" t="s">
        <v>13</v>
      </c>
      <c r="F9" s="9" t="s">
        <v>36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26</v>
      </c>
      <c r="C10" s="9" t="s">
        <v>37</v>
      </c>
      <c r="D10" s="9" t="s">
        <v>38</v>
      </c>
      <c r="E10" s="10" t="s">
        <v>13</v>
      </c>
      <c r="F10" s="9" t="s">
        <v>36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26</v>
      </c>
      <c r="C11" s="9" t="s">
        <v>39</v>
      </c>
      <c r="D11" s="9" t="s">
        <v>40</v>
      </c>
      <c r="E11" s="10" t="s">
        <v>13</v>
      </c>
      <c r="F11" s="9" t="s">
        <v>36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41</v>
      </c>
      <c r="C13" s="9" t="s">
        <v>42</v>
      </c>
      <c r="D13" s="9" t="s">
        <v>43</v>
      </c>
      <c r="E13" s="10" t="s">
        <v>13</v>
      </c>
      <c r="F13" s="9" t="s">
        <v>44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41</v>
      </c>
      <c r="C14" s="9" t="s">
        <v>45</v>
      </c>
      <c r="D14" s="9" t="s">
        <v>46</v>
      </c>
      <c r="E14" s="10" t="s">
        <v>13</v>
      </c>
      <c r="F14" s="9" t="s">
        <v>47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41</v>
      </c>
      <c r="C15" s="9" t="s">
        <v>48</v>
      </c>
      <c r="D15" s="9" t="s">
        <v>49</v>
      </c>
      <c r="E15" s="10" t="s">
        <v>13</v>
      </c>
      <c r="F15" s="9" t="s">
        <v>6</v>
      </c>
      <c r="G15" s="9">
        <v>5</v>
      </c>
      <c r="H15" s="11">
        <v>83.52</v>
      </c>
      <c r="I15" s="12">
        <f>VLOOKUP(F15,[6]Invoice!$F$4:$I$19,4,FALSE)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>
        <f>SUM(L13:L15)</f>
        <v>3775.5899999999997</v>
      </c>
    </row>
    <row r="17" spans="1:12">
      <c r="A17" s="8">
        <v>12</v>
      </c>
      <c r="B17" s="9" t="s">
        <v>50</v>
      </c>
      <c r="C17" s="9" t="s">
        <v>51</v>
      </c>
      <c r="D17" s="9" t="s">
        <v>52</v>
      </c>
      <c r="E17" s="10" t="s">
        <v>13</v>
      </c>
      <c r="F17" s="9" t="s">
        <v>53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50</v>
      </c>
      <c r="C18" s="9" t="s">
        <v>54</v>
      </c>
      <c r="D18" s="9" t="s">
        <v>55</v>
      </c>
      <c r="E18" s="10" t="s">
        <v>13</v>
      </c>
      <c r="F18" s="9" t="s">
        <v>4</v>
      </c>
      <c r="G18" s="9">
        <v>20</v>
      </c>
      <c r="H18" s="11">
        <v>502.2</v>
      </c>
      <c r="I18" s="12">
        <f>VLOOKUP(F18,[6]Invoice!$F$4:$I$19,4,FALSE)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56</v>
      </c>
      <c r="C20" s="9" t="s">
        <v>57</v>
      </c>
      <c r="D20" s="9" t="s">
        <v>58</v>
      </c>
      <c r="E20" s="10" t="s">
        <v>13</v>
      </c>
      <c r="F20" s="9" t="s">
        <v>3</v>
      </c>
      <c r="G20" s="9">
        <v>19</v>
      </c>
      <c r="H20" s="11">
        <v>238</v>
      </c>
      <c r="I20" s="12">
        <f>VLOOKUP(F20,[6]Invoice!$F$4:$I$19,4,FALSE)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59</v>
      </c>
      <c r="C22" s="9" t="s">
        <v>60</v>
      </c>
      <c r="D22" s="9" t="s">
        <v>61</v>
      </c>
      <c r="E22" s="10" t="s">
        <v>13</v>
      </c>
      <c r="F22" s="9" t="s">
        <v>4</v>
      </c>
      <c r="G22" s="9">
        <v>46</v>
      </c>
      <c r="H22" s="11">
        <v>623</v>
      </c>
      <c r="I22" s="12">
        <f>VLOOKUP(F22,[6]Invoice!$F$4:$I$19,4,FALSE)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59</v>
      </c>
      <c r="C23" s="9" t="s">
        <v>62</v>
      </c>
      <c r="D23" s="9" t="s">
        <v>63</v>
      </c>
      <c r="E23" s="10" t="s">
        <v>13</v>
      </c>
      <c r="F23" s="9" t="s">
        <v>4</v>
      </c>
      <c r="G23" s="9">
        <v>10</v>
      </c>
      <c r="H23" s="11">
        <v>82</v>
      </c>
      <c r="I23" s="12">
        <f>VLOOKUP(F23,[6]Invoice!$F$4:$I$19,4,FALSE)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59</v>
      </c>
      <c r="C24" s="9" t="s">
        <v>64</v>
      </c>
      <c r="D24" s="9" t="s">
        <v>65</v>
      </c>
      <c r="E24" s="10" t="s">
        <v>13</v>
      </c>
      <c r="F24" s="9" t="s">
        <v>4</v>
      </c>
      <c r="G24" s="9">
        <v>13</v>
      </c>
      <c r="H24" s="11">
        <v>276</v>
      </c>
      <c r="I24" s="12">
        <f>VLOOKUP(F24,[6]Invoice!$F$4:$I$19,4,FALSE)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59</v>
      </c>
      <c r="C25" s="9" t="s">
        <v>66</v>
      </c>
      <c r="D25" s="9" t="s">
        <v>67</v>
      </c>
      <c r="E25" s="10" t="s">
        <v>13</v>
      </c>
      <c r="F25" s="9" t="s">
        <v>4</v>
      </c>
      <c r="G25" s="9">
        <v>9</v>
      </c>
      <c r="H25" s="11">
        <v>80</v>
      </c>
      <c r="I25" s="12">
        <f>VLOOKUP(F25,[6]Invoice!$F$4:$I$19,4,FALSE)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68</v>
      </c>
      <c r="C27" s="9" t="s">
        <v>69</v>
      </c>
      <c r="D27" s="9" t="s">
        <v>70</v>
      </c>
      <c r="E27" s="10" t="s">
        <v>13</v>
      </c>
      <c r="F27" s="9" t="s">
        <v>4</v>
      </c>
      <c r="G27" s="9">
        <v>5</v>
      </c>
      <c r="H27" s="11">
        <v>165</v>
      </c>
      <c r="I27" s="12">
        <f>VLOOKUP(F27,[6]Invoice!$F$4:$I$19,4,FALSE)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68</v>
      </c>
      <c r="C28" s="9" t="s">
        <v>71</v>
      </c>
      <c r="D28" s="9" t="s">
        <v>72</v>
      </c>
      <c r="E28" s="10" t="s">
        <v>13</v>
      </c>
      <c r="F28" s="9" t="s">
        <v>4</v>
      </c>
      <c r="G28" s="9">
        <v>70</v>
      </c>
      <c r="H28" s="11">
        <v>1757.7</v>
      </c>
      <c r="I28" s="12">
        <f>VLOOKUP(F28,[6]Invoice!$F$4:$I$19,4,FALSE)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68</v>
      </c>
      <c r="C29" s="9" t="s">
        <v>73</v>
      </c>
      <c r="D29" s="9" t="s">
        <v>74</v>
      </c>
      <c r="E29" s="10" t="s">
        <v>13</v>
      </c>
      <c r="F29" s="9" t="s">
        <v>4</v>
      </c>
      <c r="G29" s="9">
        <v>80</v>
      </c>
      <c r="H29" s="11">
        <v>1699.54</v>
      </c>
      <c r="I29" s="12">
        <f>VLOOKUP(F29,[6]Invoice!$F$4:$I$19,4,FALSE)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75</v>
      </c>
      <c r="C31" s="9" t="s">
        <v>76</v>
      </c>
      <c r="D31" s="9" t="s">
        <v>77</v>
      </c>
      <c r="E31" s="10" t="s">
        <v>13</v>
      </c>
      <c r="F31" s="9" t="s">
        <v>78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79</v>
      </c>
      <c r="C33" s="9" t="s">
        <v>80</v>
      </c>
      <c r="D33" s="9" t="s">
        <v>81</v>
      </c>
      <c r="E33" s="10" t="s">
        <v>13</v>
      </c>
      <c r="F33" s="9" t="s">
        <v>3</v>
      </c>
      <c r="G33" s="9">
        <v>59</v>
      </c>
      <c r="H33" s="11">
        <v>839</v>
      </c>
      <c r="I33" s="12">
        <f>VLOOKUP(F33,[6]Invoice!$F$4:$I$19,4,FALSE)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79</v>
      </c>
      <c r="C34" s="9" t="s">
        <v>82</v>
      </c>
      <c r="D34" s="9" t="s">
        <v>83</v>
      </c>
      <c r="E34" s="10" t="s">
        <v>13</v>
      </c>
      <c r="F34" s="9" t="s">
        <v>3</v>
      </c>
      <c r="G34" s="9">
        <v>7</v>
      </c>
      <c r="H34" s="11">
        <v>171</v>
      </c>
      <c r="I34" s="12">
        <f>VLOOKUP(F34,[6]Invoice!$F$4:$I$19,4,FALSE)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79</v>
      </c>
      <c r="C35" s="9" t="s">
        <v>84</v>
      </c>
      <c r="D35" s="9" t="s">
        <v>85</v>
      </c>
      <c r="E35" s="10" t="s">
        <v>13</v>
      </c>
      <c r="F35" s="9" t="s">
        <v>29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79</v>
      </c>
      <c r="C36" s="9" t="s">
        <v>86</v>
      </c>
      <c r="D36" s="9" t="s">
        <v>87</v>
      </c>
      <c r="E36" s="10" t="s">
        <v>13</v>
      </c>
      <c r="F36" s="9" t="s">
        <v>3</v>
      </c>
      <c r="G36" s="9">
        <v>3</v>
      </c>
      <c r="H36" s="11">
        <v>18</v>
      </c>
      <c r="I36" s="12">
        <f>VLOOKUP(F36,[6]Invoice!$F$4:$I$19,4,FALSE)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79</v>
      </c>
      <c r="C37" s="9" t="s">
        <v>88</v>
      </c>
      <c r="D37" s="9" t="s">
        <v>89</v>
      </c>
      <c r="E37" s="10" t="s">
        <v>13</v>
      </c>
      <c r="F37" s="9" t="s">
        <v>4</v>
      </c>
      <c r="G37" s="9">
        <v>13</v>
      </c>
      <c r="H37" s="11">
        <v>326.43</v>
      </c>
      <c r="I37" s="12">
        <f>VLOOKUP(F37,[6]Invoice!$F$4:$I$19,4,FALSE)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79</v>
      </c>
      <c r="C38" s="9" t="s">
        <v>90</v>
      </c>
      <c r="D38" s="9" t="s">
        <v>91</v>
      </c>
      <c r="E38" s="10" t="s">
        <v>13</v>
      </c>
      <c r="F38" s="9" t="s">
        <v>44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79</v>
      </c>
      <c r="C39" s="9" t="s">
        <v>92</v>
      </c>
      <c r="D39" s="9" t="s">
        <v>93</v>
      </c>
      <c r="E39" s="10" t="s">
        <v>13</v>
      </c>
      <c r="F39" s="9" t="s">
        <v>94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95</v>
      </c>
      <c r="C41" s="9" t="s">
        <v>96</v>
      </c>
      <c r="D41" s="9" t="s">
        <v>97</v>
      </c>
      <c r="E41" s="10" t="s">
        <v>13</v>
      </c>
      <c r="F41" s="9" t="s">
        <v>98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95</v>
      </c>
      <c r="C42" s="9" t="s">
        <v>99</v>
      </c>
      <c r="D42" s="9" t="s">
        <v>100</v>
      </c>
      <c r="E42" s="10" t="s">
        <v>13</v>
      </c>
      <c r="F42" s="9" t="s">
        <v>101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102</v>
      </c>
      <c r="C44" s="9" t="s">
        <v>103</v>
      </c>
      <c r="D44" s="9" t="s">
        <v>104</v>
      </c>
      <c r="E44" s="10" t="s">
        <v>13</v>
      </c>
      <c r="F44" s="9" t="s">
        <v>4</v>
      </c>
      <c r="G44" s="9">
        <v>22</v>
      </c>
      <c r="H44" s="11">
        <v>695.86</v>
      </c>
      <c r="I44" s="12">
        <f>VLOOKUP(F44,[6]Invoice!$F$4:$I$19,4,FALSE)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105</v>
      </c>
      <c r="C46" s="9" t="s">
        <v>106</v>
      </c>
      <c r="D46" s="9" t="s">
        <v>107</v>
      </c>
      <c r="E46" s="10" t="s">
        <v>13</v>
      </c>
      <c r="F46" s="9" t="s">
        <v>6</v>
      </c>
      <c r="G46" s="9">
        <v>15</v>
      </c>
      <c r="H46" s="11">
        <v>190.32</v>
      </c>
      <c r="I46" s="12">
        <f>VLOOKUP(F46,[6]Invoice!$F$4:$I$19,4,FALSE)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>
        <f>SUM(L46)</f>
        <v>738.38</v>
      </c>
    </row>
    <row r="48" spans="1:12">
      <c r="A48" s="8">
        <v>34</v>
      </c>
      <c r="B48" s="9" t="s">
        <v>108</v>
      </c>
      <c r="C48" s="9" t="s">
        <v>109</v>
      </c>
      <c r="D48" s="9" t="s">
        <v>110</v>
      </c>
      <c r="E48" s="10" t="s">
        <v>13</v>
      </c>
      <c r="F48" s="9" t="s">
        <v>7</v>
      </c>
      <c r="G48" s="9">
        <v>79</v>
      </c>
      <c r="H48" s="11">
        <v>1695.38</v>
      </c>
      <c r="I48" s="12">
        <f>VLOOKUP(F48,[6]Invoice!$F$4:$I$19,4,FALSE)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111</v>
      </c>
      <c r="C50" s="9" t="s">
        <v>112</v>
      </c>
      <c r="D50" s="9" t="s">
        <v>113</v>
      </c>
      <c r="E50" s="10" t="s">
        <v>13</v>
      </c>
      <c r="F50" s="9" t="s">
        <v>5</v>
      </c>
      <c r="G50" s="9">
        <v>119</v>
      </c>
      <c r="H50" s="11">
        <v>3360</v>
      </c>
      <c r="I50" s="12">
        <f>VLOOKUP(F50,[6]Invoice!$F$4:$I$19,4,FALSE)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111</v>
      </c>
      <c r="C51" s="9" t="s">
        <v>114</v>
      </c>
      <c r="D51" s="9" t="s">
        <v>115</v>
      </c>
      <c r="E51" s="10" t="s">
        <v>13</v>
      </c>
      <c r="F51" s="9" t="s">
        <v>78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>
        <f>SUM(L50:L51)</f>
        <v>16781.25</v>
      </c>
    </row>
    <row r="53" spans="1:12">
      <c r="A53" s="8">
        <v>37</v>
      </c>
      <c r="B53" s="9" t="s">
        <v>116</v>
      </c>
      <c r="C53" s="9" t="s">
        <v>117</v>
      </c>
      <c r="D53" s="9" t="s">
        <v>118</v>
      </c>
      <c r="E53" s="10" t="s">
        <v>13</v>
      </c>
      <c r="F53" s="9" t="s">
        <v>3</v>
      </c>
      <c r="G53" s="9">
        <v>27</v>
      </c>
      <c r="H53" s="11">
        <v>583</v>
      </c>
      <c r="I53" s="12">
        <f>VLOOKUP(F53,[6]Invoice!$F$4:$I$19,4,FALSE)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116</v>
      </c>
      <c r="C54" s="9" t="s">
        <v>119</v>
      </c>
      <c r="D54" s="9" t="s">
        <v>120</v>
      </c>
      <c r="E54" s="10" t="s">
        <v>13</v>
      </c>
      <c r="F54" s="9" t="s">
        <v>3</v>
      </c>
      <c r="G54" s="9">
        <v>10</v>
      </c>
      <c r="H54" s="11">
        <v>295</v>
      </c>
      <c r="I54" s="12">
        <f>VLOOKUP(F54,[6]Invoice!$F$4:$I$19,4,FALSE)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116</v>
      </c>
      <c r="C55" s="9" t="s">
        <v>121</v>
      </c>
      <c r="D55" s="9" t="s">
        <v>122</v>
      </c>
      <c r="E55" s="10" t="s">
        <v>13</v>
      </c>
      <c r="F55" s="9" t="s">
        <v>23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61" t="s">
        <v>123</v>
      </c>
      <c r="B57" s="62"/>
      <c r="C57" s="62"/>
      <c r="D57" s="62"/>
      <c r="E57" s="62"/>
      <c r="F57" s="63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2024-04-17T07:42:56Z</cp:lastPrinted>
  <dcterms:created xsi:type="dcterms:W3CDTF">2023-10-09T12:38:08Z</dcterms:created>
  <dcterms:modified xsi:type="dcterms:W3CDTF">2024-04-17T07:42:57Z</dcterms:modified>
</cp:coreProperties>
</file>