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Consignment" sheetId="1" r:id="rId1"/>
    <sheet name="Sheet1" sheetId="2" r:id="rId2"/>
  </sheets>
  <externalReferences>
    <externalReference r:id="rId3"/>
  </externalReferences>
  <definedNames>
    <definedName name="_xlnm._FilterDatabase" localSheetId="0" hidden="1">Consignment!#REF!</definedName>
    <definedName name="_xlnm.Print_Titles" localSheetId="0">Consignment!$4:$5</definedName>
  </definedNames>
  <calcPr calcId="144525"/>
</workbook>
</file>

<file path=xl/calcChain.xml><?xml version="1.0" encoding="utf-8"?>
<calcChain xmlns="http://schemas.openxmlformats.org/spreadsheetml/2006/main">
  <c r="I33" i="1" l="1"/>
  <c r="H33" i="1"/>
  <c r="G33" i="1"/>
  <c r="O31" i="1"/>
  <c r="L31" i="1"/>
  <c r="J31" i="1"/>
  <c r="N31" i="1" s="1"/>
  <c r="P31" i="1" s="1"/>
  <c r="O30" i="1"/>
  <c r="L30" i="1"/>
  <c r="J30" i="1"/>
  <c r="N30" i="1" s="1"/>
  <c r="P30" i="1" s="1"/>
  <c r="O29" i="1"/>
  <c r="L29" i="1"/>
  <c r="J29" i="1"/>
  <c r="N29" i="1" s="1"/>
  <c r="P29" i="1" s="1"/>
  <c r="O28" i="1"/>
  <c r="L28" i="1"/>
  <c r="J28" i="1"/>
  <c r="N28" i="1" s="1"/>
  <c r="P28" i="1" s="1"/>
  <c r="O27" i="1"/>
  <c r="L27" i="1"/>
  <c r="J27" i="1"/>
  <c r="N27" i="1" s="1"/>
  <c r="P27" i="1" s="1"/>
  <c r="O26" i="1"/>
  <c r="N26" i="1"/>
  <c r="P26" i="1" s="1"/>
  <c r="L26" i="1"/>
  <c r="O25" i="1"/>
  <c r="L25" i="1"/>
  <c r="J25" i="1"/>
  <c r="N25" i="1" s="1"/>
  <c r="P25" i="1" s="1"/>
  <c r="O24" i="1"/>
  <c r="L24" i="1"/>
  <c r="J24" i="1"/>
  <c r="O23" i="1"/>
  <c r="L23" i="1"/>
  <c r="J23" i="1"/>
  <c r="N23" i="1" s="1"/>
  <c r="P23" i="1" s="1"/>
  <c r="O22" i="1"/>
  <c r="L22" i="1"/>
  <c r="J22" i="1"/>
  <c r="P21" i="1"/>
  <c r="P20" i="1"/>
  <c r="P19" i="1"/>
  <c r="O18" i="1"/>
  <c r="L18" i="1"/>
  <c r="J18" i="1"/>
  <c r="O17" i="1"/>
  <c r="L17" i="1"/>
  <c r="J17" i="1"/>
  <c r="N17" i="1" s="1"/>
  <c r="P17" i="1" s="1"/>
  <c r="O16" i="1"/>
  <c r="L16" i="1"/>
  <c r="J16" i="1"/>
  <c r="N16" i="1" s="1"/>
  <c r="P16" i="1" s="1"/>
  <c r="O15" i="1"/>
  <c r="L15" i="1"/>
  <c r="J15" i="1"/>
  <c r="N15" i="1" s="1"/>
  <c r="P15" i="1" s="1"/>
  <c r="O14" i="1"/>
  <c r="N14" i="1"/>
  <c r="P14" i="1" s="1"/>
  <c r="L14" i="1"/>
  <c r="O13" i="1"/>
  <c r="L13" i="1"/>
  <c r="J13" i="1"/>
  <c r="N13" i="1" s="1"/>
  <c r="P13" i="1" s="1"/>
  <c r="P12" i="1"/>
  <c r="P11" i="1"/>
  <c r="P10" i="1"/>
  <c r="O9" i="1"/>
  <c r="L9" i="1"/>
  <c r="J9" i="1"/>
  <c r="N9" i="1" s="1"/>
  <c r="P9" i="1" s="1"/>
  <c r="O8" i="1"/>
  <c r="L8" i="1"/>
  <c r="J8" i="1"/>
  <c r="P7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O6" i="1"/>
  <c r="L6" i="1"/>
  <c r="J6" i="1"/>
  <c r="N6" i="1" s="1"/>
  <c r="P6" i="1" s="1"/>
  <c r="N8" i="1" l="1"/>
  <c r="P8" i="1" s="1"/>
  <c r="N18" i="1"/>
  <c r="P18" i="1" s="1"/>
  <c r="N22" i="1"/>
  <c r="P22" i="1" s="1"/>
  <c r="N24" i="1"/>
  <c r="P24" i="1" s="1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P32" i="1" l="1"/>
</calcChain>
</file>

<file path=xl/sharedStrings.xml><?xml version="1.0" encoding="utf-8"?>
<sst xmlns="http://schemas.openxmlformats.org/spreadsheetml/2006/main" count="310" uniqueCount="195">
  <si>
    <t>WEIGHT</t>
  </si>
  <si>
    <t>BHADRAK</t>
  </si>
  <si>
    <t>UMERKOT</t>
  </si>
  <si>
    <t>BOUDH</t>
  </si>
  <si>
    <t>BHANJANAGAR</t>
  </si>
  <si>
    <t>BALUGAON</t>
  </si>
  <si>
    <t>DESTINATION</t>
  </si>
  <si>
    <t>SL.</t>
  </si>
  <si>
    <t>LR NO.</t>
  </si>
  <si>
    <t>DATE</t>
  </si>
  <si>
    <t>INV. NO.</t>
  </si>
  <si>
    <t>PARTY NAME</t>
  </si>
  <si>
    <t>FROM</t>
  </si>
  <si>
    <t>TOTAL CASE</t>
  </si>
  <si>
    <t>BUCKET BUNDAL</t>
  </si>
  <si>
    <t>DETERGENT RATE</t>
  </si>
  <si>
    <t>BUCKET RATE</t>
  </si>
  <si>
    <t>HML</t>
  </si>
  <si>
    <t>LR CH.</t>
  </si>
  <si>
    <t>DETERGENT AMT</t>
  </si>
  <si>
    <t>BUCKET AMT</t>
  </si>
  <si>
    <t>TOTAL AMT</t>
  </si>
  <si>
    <t>CTC</t>
  </si>
  <si>
    <t>INVOICE
PRAGATI LOGISTICS,SAMANTA SAHI KHUNTIA LANE,8984191006
GST No:21AGHPB9356M1Z9</t>
  </si>
  <si>
    <t xml:space="preserve">TO,
M/S SHANTINATH DETERGENTS PVT. LTD.
Address:TAHASIL - TANGI - CHOUDWAR KHATA NO 142 PLOT NO 9 MOUZA - BADAKESHREPUR 
PS - TANGI ,9337222044
GST No: 21AADCS4720M1ZH
</t>
  </si>
  <si>
    <t>UDALA</t>
  </si>
  <si>
    <t>BARIPADA</t>
  </si>
  <si>
    <t>KHALIKOT</t>
  </si>
  <si>
    <t>SIMILIGUDA</t>
  </si>
  <si>
    <t>Thanking you for your business.
PRAGATI LOGISTICS</t>
  </si>
  <si>
    <t>REDHAKHOL</t>
  </si>
  <si>
    <t>PATTAMUNDAI</t>
  </si>
  <si>
    <t>TIKIRI</t>
  </si>
  <si>
    <t>DABUGAON</t>
  </si>
  <si>
    <t>SALIPUR</t>
  </si>
  <si>
    <t>PURI</t>
  </si>
  <si>
    <t>10/10/2024</t>
  </si>
  <si>
    <t>M/185</t>
  </si>
  <si>
    <t>290</t>
  </si>
  <si>
    <t>15/10/2024</t>
  </si>
  <si>
    <t>M/186</t>
  </si>
  <si>
    <t>292</t>
  </si>
  <si>
    <t>17/10/2024</t>
  </si>
  <si>
    <t>M/187</t>
  </si>
  <si>
    <t>293</t>
  </si>
  <si>
    <t>19/10/2024</t>
  </si>
  <si>
    <t>M/188</t>
  </si>
  <si>
    <t>295</t>
  </si>
  <si>
    <t>22/10/2024</t>
  </si>
  <si>
    <t>M/189</t>
  </si>
  <si>
    <t>KALYANSINGHPUR</t>
  </si>
  <si>
    <t>298</t>
  </si>
  <si>
    <t>M/190</t>
  </si>
  <si>
    <t>299</t>
  </si>
  <si>
    <t>23/10/2024</t>
  </si>
  <si>
    <t>M/191</t>
  </si>
  <si>
    <t>301</t>
  </si>
  <si>
    <t>25/10/2024</t>
  </si>
  <si>
    <t>M/192</t>
  </si>
  <si>
    <t>DERA</t>
  </si>
  <si>
    <t>302</t>
  </si>
  <si>
    <t>26/10/2024</t>
  </si>
  <si>
    <t>M/193</t>
  </si>
  <si>
    <t>MALKANGIRI</t>
  </si>
  <si>
    <t>303</t>
  </si>
  <si>
    <t>M/194</t>
  </si>
  <si>
    <t>RAYAGADA</t>
  </si>
  <si>
    <t>304</t>
  </si>
  <si>
    <t>29/10/2024</t>
  </si>
  <si>
    <t>M/195</t>
  </si>
  <si>
    <t>308</t>
  </si>
  <si>
    <t>M/196</t>
  </si>
  <si>
    <t>310</t>
  </si>
  <si>
    <t>30/10/2024</t>
  </si>
  <si>
    <t>M/197</t>
  </si>
  <si>
    <t>31</t>
  </si>
  <si>
    <t>M/198</t>
  </si>
  <si>
    <t>313</t>
  </si>
  <si>
    <t>M/199</t>
  </si>
  <si>
    <t>314</t>
  </si>
  <si>
    <t>M/204</t>
  </si>
  <si>
    <t>315</t>
  </si>
  <si>
    <t>M/205</t>
  </si>
  <si>
    <t>316</t>
  </si>
  <si>
    <t>M/206</t>
  </si>
  <si>
    <t>317</t>
  </si>
  <si>
    <t>M/208</t>
  </si>
  <si>
    <t>319</t>
  </si>
  <si>
    <t>M/209</t>
  </si>
  <si>
    <t>320</t>
  </si>
  <si>
    <t>M/211</t>
  </si>
  <si>
    <t>322</t>
  </si>
  <si>
    <t xml:space="preserve"> SHANTINATH DETERGENTS PVT. LTD.</t>
  </si>
  <si>
    <t>CASE</t>
  </si>
  <si>
    <t>Kindly, verify &amp; confirm within 7 days, else GST will be filed by 20th JULY, 2025.
GST to be paid by Consignor under Reverse Charge Mechanism(RCM) as per GST.</t>
  </si>
  <si>
    <t>BASANTIA</t>
  </si>
  <si>
    <t>KRISHNA AGENCY</t>
  </si>
  <si>
    <t>NANDINI AGENCY</t>
  </si>
  <si>
    <t>BALASORE</t>
  </si>
  <si>
    <t>FIX</t>
  </si>
  <si>
    <t>CHARUBALA ASSOCIATES</t>
  </si>
  <si>
    <t>MAHAVEER AGENCY</t>
  </si>
  <si>
    <t>ARATI AGENCY</t>
  </si>
  <si>
    <t>DASPALLA</t>
  </si>
  <si>
    <t>HARIPRIYA AGENCY</t>
  </si>
  <si>
    <t>ANGUL</t>
  </si>
  <si>
    <t>HANDS ON TRADERS</t>
  </si>
  <si>
    <t>KHURDA</t>
  </si>
  <si>
    <t>BINOD AGENCY</t>
  </si>
  <si>
    <t>PATRA AGENCIES</t>
  </si>
  <si>
    <t>LUNAHAR</t>
  </si>
  <si>
    <t>01/7/2025</t>
  </si>
  <si>
    <t>M79</t>
  </si>
  <si>
    <t>151</t>
  </si>
  <si>
    <t>02/7/2025</t>
  </si>
  <si>
    <t>M80</t>
  </si>
  <si>
    <t>152</t>
  </si>
  <si>
    <t>M81</t>
  </si>
  <si>
    <t>153</t>
  </si>
  <si>
    <t>SHIPU AGENCY</t>
  </si>
  <si>
    <t>03/7/2025</t>
  </si>
  <si>
    <t>M82</t>
  </si>
  <si>
    <t>154</t>
  </si>
  <si>
    <t>RAM CHANDRA BHANDAR</t>
  </si>
  <si>
    <t>M83</t>
  </si>
  <si>
    <t>156</t>
  </si>
  <si>
    <t>04/7/2025</t>
  </si>
  <si>
    <t>M84</t>
  </si>
  <si>
    <t>BALIMELA</t>
  </si>
  <si>
    <t>157</t>
  </si>
  <si>
    <t>TRIMATA AGENCIES</t>
  </si>
  <si>
    <t>M85</t>
  </si>
  <si>
    <t>MENDASALA</t>
  </si>
  <si>
    <t>1685</t>
  </si>
  <si>
    <t>05/7/2025</t>
  </si>
  <si>
    <t>M86</t>
  </si>
  <si>
    <t>BANKI</t>
  </si>
  <si>
    <t>159</t>
  </si>
  <si>
    <t>A P TRADERS</t>
  </si>
  <si>
    <t>12/7/2025</t>
  </si>
  <si>
    <t>M87</t>
  </si>
  <si>
    <t>PADMAPUR GUNUPUR</t>
  </si>
  <si>
    <t>163</t>
  </si>
  <si>
    <t>SRI GIRIDHARI AGENCY</t>
  </si>
  <si>
    <t>M88</t>
  </si>
  <si>
    <t>164</t>
  </si>
  <si>
    <t>M89</t>
  </si>
  <si>
    <t>NIMAPARA</t>
  </si>
  <si>
    <t>165</t>
  </si>
  <si>
    <t>SUBHALAXMI AGENCY</t>
  </si>
  <si>
    <t>18/7/2025</t>
  </si>
  <si>
    <t>M90</t>
  </si>
  <si>
    <t>167</t>
  </si>
  <si>
    <t>19/7/2025</t>
  </si>
  <si>
    <t>M91</t>
  </si>
  <si>
    <t>168</t>
  </si>
  <si>
    <t>SARAT TRADING CO</t>
  </si>
  <si>
    <t>M92</t>
  </si>
  <si>
    <t>170</t>
  </si>
  <si>
    <t>22/7/2025</t>
  </si>
  <si>
    <t>M93</t>
  </si>
  <si>
    <t>261</t>
  </si>
  <si>
    <t>26/7/2025</t>
  </si>
  <si>
    <t>M94</t>
  </si>
  <si>
    <t>178</t>
  </si>
  <si>
    <t>29/7/2025</t>
  </si>
  <si>
    <t>M95</t>
  </si>
  <si>
    <t>183</t>
  </si>
  <si>
    <t>M96</t>
  </si>
  <si>
    <t>184</t>
  </si>
  <si>
    <t>30/7/2025</t>
  </si>
  <si>
    <t>M97</t>
  </si>
  <si>
    <t>186</t>
  </si>
  <si>
    <t>M98</t>
  </si>
  <si>
    <t>190</t>
  </si>
  <si>
    <t>31/7/2025</t>
  </si>
  <si>
    <t>M99</t>
  </si>
  <si>
    <t>191</t>
  </si>
  <si>
    <t>SREE LALITHAMBIKA ENTERPRISES</t>
  </si>
  <si>
    <t>M100</t>
  </si>
  <si>
    <t>192</t>
  </si>
  <si>
    <t>BALARAM SAHOO</t>
  </si>
  <si>
    <t>M100A</t>
  </si>
  <si>
    <t>SIPU AGENCY</t>
  </si>
  <si>
    <t>M101</t>
  </si>
  <si>
    <t>BARAGARH</t>
  </si>
  <si>
    <t>SIDHI TRADERS</t>
  </si>
  <si>
    <t>M102</t>
  </si>
  <si>
    <t>SAMBALPUR</t>
  </si>
  <si>
    <t>203</t>
  </si>
  <si>
    <t>GHANTESWARI ENTERPRIESE</t>
  </si>
  <si>
    <t>M103</t>
  </si>
  <si>
    <t>SAI MARKETING</t>
  </si>
  <si>
    <t>(RUPEES TWO LAKH SIX THOUSAND THIRTY THREE ONLY)</t>
  </si>
  <si>
    <t>Bill Date:  31/07/2025
Bill NO : 12342
Total Amount: 206033.00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</si>
</sst>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9"/>
      <color rgb="FF3E4B5B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72">
    <xf numFmtId="0" fontId="0" fillId="0" borderId="0" xfId="0" applyNumberFormat="1" applyFont="1"/>
    <xf numFmtId="0" fontId="0" fillId="0" borderId="0" xfId="0" applyNumberFormat="1" applyFont="1" applyAlignment="1">
      <alignment horizontal="center"/>
    </xf>
    <xf numFmtId="164" fontId="0" fillId="0" borderId="0" xfId="0" applyNumberFormat="1" applyFont="1"/>
    <xf numFmtId="2" fontId="0" fillId="0" borderId="0" xfId="0" applyNumberFormat="1" applyFont="1"/>
    <xf numFmtId="165" fontId="0" fillId="0" borderId="0" xfId="0" applyNumberFormat="1" applyFont="1"/>
    <xf numFmtId="0" fontId="0" fillId="0" borderId="1" xfId="0" applyNumberFormat="1" applyFont="1" applyBorder="1" applyAlignment="1">
      <alignment vertical="center"/>
    </xf>
    <xf numFmtId="2" fontId="1" fillId="2" borderId="12" xfId="0" applyNumberFormat="1" applyFont="1" applyFill="1" applyBorder="1" applyAlignment="1">
      <alignment vertical="center" wrapText="1"/>
    </xf>
    <xf numFmtId="0" fontId="3" fillId="2" borderId="3" xfId="1" applyFont="1" applyFill="1" applyBorder="1" applyAlignment="1">
      <alignment horizontal="center" vertical="center" wrapText="1"/>
    </xf>
    <xf numFmtId="164" fontId="3" fillId="2" borderId="4" xfId="1" applyNumberFormat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165" fontId="3" fillId="2" borderId="4" xfId="1" applyNumberFormat="1" applyFont="1" applyFill="1" applyBorder="1" applyAlignment="1">
      <alignment horizontal="center" vertical="center" wrapText="1"/>
    </xf>
    <xf numFmtId="2" fontId="3" fillId="2" borderId="4" xfId="1" applyNumberFormat="1" applyFont="1" applyFill="1" applyBorder="1" applyAlignment="1">
      <alignment horizontal="center" vertical="center" wrapText="1"/>
    </xf>
    <xf numFmtId="2" fontId="3" fillId="2" borderId="5" xfId="1" applyNumberFormat="1" applyFont="1" applyFill="1" applyBorder="1" applyAlignment="1">
      <alignment horizontal="center" vertical="center" wrapText="1"/>
    </xf>
    <xf numFmtId="0" fontId="0" fillId="0" borderId="0" xfId="0" applyNumberFormat="1" applyFont="1" applyBorder="1"/>
    <xf numFmtId="0" fontId="1" fillId="0" borderId="0" xfId="0" applyNumberFormat="1" applyFont="1" applyBorder="1" applyAlignment="1">
      <alignment vertical="center" wrapText="1"/>
    </xf>
    <xf numFmtId="0" fontId="0" fillId="0" borderId="1" xfId="0" applyNumberFormat="1" applyBorder="1" applyAlignment="1">
      <alignment vertical="center"/>
    </xf>
    <xf numFmtId="0" fontId="2" fillId="0" borderId="1" xfId="0" applyNumberFormat="1" applyFont="1" applyBorder="1" applyAlignment="1">
      <alignment vertical="center"/>
    </xf>
    <xf numFmtId="0" fontId="3" fillId="2" borderId="1" xfId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horizontal="center" vertical="center"/>
    </xf>
    <xf numFmtId="0" fontId="0" fillId="2" borderId="0" xfId="0" applyNumberFormat="1" applyFont="1" applyFill="1" applyAlignment="1">
      <alignment vertical="center"/>
    </xf>
    <xf numFmtId="4" fontId="4" fillId="0" borderId="0" xfId="0" applyNumberFormat="1" applyFont="1"/>
    <xf numFmtId="2" fontId="3" fillId="2" borderId="2" xfId="1" applyNumberFormat="1" applyFont="1" applyFill="1" applyBorder="1" applyAlignment="1">
      <alignment horizontal="center" vertical="center" wrapText="1"/>
    </xf>
    <xf numFmtId="4" fontId="0" fillId="0" borderId="0" xfId="0" applyNumberFormat="1" applyFont="1"/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horizontal="left" vertical="center"/>
    </xf>
    <xf numFmtId="0" fontId="2" fillId="2" borderId="1" xfId="0" applyNumberFormat="1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vertical="center" wrapText="1"/>
    </xf>
    <xf numFmtId="2" fontId="0" fillId="2" borderId="1" xfId="0" applyNumberFormat="1" applyFont="1" applyFill="1" applyBorder="1" applyAlignment="1">
      <alignment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vertical="center" wrapText="1"/>
    </xf>
    <xf numFmtId="0" fontId="0" fillId="2" borderId="0" xfId="0" applyNumberFormat="1" applyFont="1" applyFill="1" applyAlignment="1">
      <alignment horizontal="center" vertical="center"/>
    </xf>
    <xf numFmtId="0" fontId="0" fillId="2" borderId="0" xfId="0" applyNumberFormat="1" applyFont="1" applyFill="1" applyAlignment="1">
      <alignment horizontal="left" vertical="center"/>
    </xf>
    <xf numFmtId="0" fontId="0" fillId="2" borderId="0" xfId="0" applyNumberFormat="1" applyFont="1" applyFill="1" applyAlignment="1">
      <alignment vertical="center" wrapText="1"/>
    </xf>
    <xf numFmtId="2" fontId="0" fillId="2" borderId="0" xfId="0" applyNumberFormat="1" applyFont="1" applyFill="1" applyAlignment="1">
      <alignment vertical="center"/>
    </xf>
    <xf numFmtId="0" fontId="0" fillId="2" borderId="2" xfId="0" applyNumberFormat="1" applyFont="1" applyFill="1" applyBorder="1" applyAlignment="1">
      <alignment vertical="center"/>
    </xf>
    <xf numFmtId="0" fontId="2" fillId="2" borderId="2" xfId="0" applyNumberFormat="1" applyFont="1" applyFill="1" applyBorder="1" applyAlignment="1">
      <alignment vertical="center"/>
    </xf>
    <xf numFmtId="0" fontId="1" fillId="2" borderId="18" xfId="0" applyNumberFormat="1" applyFont="1" applyFill="1" applyBorder="1" applyAlignment="1">
      <alignment horizontal="center" vertical="center"/>
    </xf>
    <xf numFmtId="0" fontId="0" fillId="2" borderId="9" xfId="0" applyNumberFormat="1" applyFont="1" applyFill="1" applyBorder="1" applyAlignment="1">
      <alignment horizontal="center" vertical="center"/>
    </xf>
    <xf numFmtId="2" fontId="0" fillId="2" borderId="10" xfId="0" applyNumberFormat="1" applyFont="1" applyFill="1" applyBorder="1" applyAlignment="1">
      <alignment vertical="center"/>
    </xf>
    <xf numFmtId="0" fontId="0" fillId="2" borderId="15" xfId="0" applyNumberFormat="1" applyFont="1" applyFill="1" applyBorder="1" applyAlignment="1">
      <alignment horizontal="center" vertical="center"/>
    </xf>
    <xf numFmtId="0" fontId="0" fillId="2" borderId="16" xfId="0" applyNumberFormat="1" applyFont="1" applyFill="1" applyBorder="1" applyAlignment="1">
      <alignment vertical="center"/>
    </xf>
    <xf numFmtId="0" fontId="0" fillId="2" borderId="16" xfId="0" applyNumberFormat="1" applyFont="1" applyFill="1" applyBorder="1" applyAlignment="1">
      <alignment horizontal="left" vertical="center"/>
    </xf>
    <xf numFmtId="0" fontId="2" fillId="2" borderId="16" xfId="0" applyNumberFormat="1" applyFont="1" applyFill="1" applyBorder="1" applyAlignment="1">
      <alignment vertical="center"/>
    </xf>
    <xf numFmtId="0" fontId="2" fillId="2" borderId="16" xfId="0" applyNumberFormat="1" applyFont="1" applyFill="1" applyBorder="1" applyAlignment="1">
      <alignment vertical="center" wrapText="1"/>
    </xf>
    <xf numFmtId="0" fontId="0" fillId="2" borderId="16" xfId="0" applyNumberFormat="1" applyFont="1" applyFill="1" applyBorder="1" applyAlignment="1">
      <alignment horizontal="center" vertical="center"/>
    </xf>
    <xf numFmtId="2" fontId="0" fillId="2" borderId="16" xfId="0" applyNumberFormat="1" applyFont="1" applyFill="1" applyBorder="1" applyAlignment="1">
      <alignment vertical="center"/>
    </xf>
    <xf numFmtId="2" fontId="0" fillId="2" borderId="17" xfId="0" applyNumberFormat="1" applyFont="1" applyFill="1" applyBorder="1" applyAlignment="1">
      <alignment vertical="center"/>
    </xf>
    <xf numFmtId="2" fontId="1" fillId="2" borderId="5" xfId="0" applyNumberFormat="1" applyFont="1" applyFill="1" applyBorder="1" applyAlignment="1">
      <alignment vertical="center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vertical="center" wrapText="1"/>
    </xf>
    <xf numFmtId="0" fontId="1" fillId="2" borderId="7" xfId="0" applyNumberFormat="1" applyFont="1" applyFill="1" applyBorder="1" applyAlignment="1">
      <alignment vertical="center" wrapText="1"/>
    </xf>
    <xf numFmtId="0" fontId="1" fillId="2" borderId="12" xfId="0" applyNumberFormat="1" applyFont="1" applyFill="1" applyBorder="1" applyAlignment="1">
      <alignment vertical="center" wrapText="1"/>
    </xf>
    <xf numFmtId="0" fontId="0" fillId="2" borderId="6" xfId="0" applyNumberFormat="1" applyFont="1" applyFill="1" applyBorder="1" applyAlignment="1">
      <alignment horizontal="center" vertical="center" wrapText="1"/>
    </xf>
    <xf numFmtId="0" fontId="0" fillId="2" borderId="7" xfId="0" applyNumberFormat="1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horizontal="left" vertical="center" wrapText="1"/>
    </xf>
    <xf numFmtId="0" fontId="0" fillId="0" borderId="7" xfId="0" applyNumberFormat="1" applyFont="1" applyBorder="1"/>
    <xf numFmtId="0" fontId="0" fillId="0" borderId="8" xfId="0" applyNumberFormat="1" applyFont="1" applyBorder="1"/>
    <xf numFmtId="0" fontId="0" fillId="2" borderId="11" xfId="0" applyNumberFormat="1" applyFont="1" applyFill="1" applyBorder="1" applyAlignment="1">
      <alignment horizontal="center" wrapText="1"/>
    </xf>
    <xf numFmtId="0" fontId="0" fillId="0" borderId="12" xfId="0" applyNumberFormat="1" applyFont="1" applyBorder="1"/>
    <xf numFmtId="2" fontId="1" fillId="2" borderId="6" xfId="0" applyNumberFormat="1" applyFont="1" applyFill="1" applyBorder="1" applyAlignment="1">
      <alignment horizontal="left" vertical="center" wrapText="1"/>
    </xf>
    <xf numFmtId="2" fontId="1" fillId="2" borderId="7" xfId="0" applyNumberFormat="1" applyFont="1" applyFill="1" applyBorder="1" applyAlignment="1">
      <alignment horizontal="left" vertical="center" wrapText="1"/>
    </xf>
    <xf numFmtId="2" fontId="1" fillId="2" borderId="12" xfId="0" applyNumberFormat="1" applyFont="1" applyFill="1" applyBorder="1" applyAlignment="1">
      <alignment horizontal="left" vertical="center" wrapText="1"/>
    </xf>
    <xf numFmtId="0" fontId="1" fillId="2" borderId="6" xfId="0" applyNumberFormat="1" applyFont="1" applyFill="1" applyBorder="1" applyAlignment="1">
      <alignment horizontal="right" vertical="center"/>
    </xf>
    <xf numFmtId="0" fontId="1" fillId="2" borderId="7" xfId="0" applyNumberFormat="1" applyFont="1" applyFill="1" applyBorder="1" applyAlignment="1">
      <alignment horizontal="right" vertical="center"/>
    </xf>
    <xf numFmtId="0" fontId="1" fillId="2" borderId="8" xfId="0" applyNumberFormat="1" applyFont="1" applyFill="1" applyBorder="1" applyAlignment="1">
      <alignment horizontal="right" vertical="center"/>
    </xf>
    <xf numFmtId="0" fontId="1" fillId="0" borderId="13" xfId="0" applyNumberFormat="1" applyFont="1" applyBorder="1" applyAlignment="1">
      <alignment horizontal="center"/>
    </xf>
    <xf numFmtId="0" fontId="1" fillId="0" borderId="14" xfId="0" applyNumberFormat="1" applyFont="1" applyBorder="1" applyAlignment="1">
      <alignment horizontal="center"/>
    </xf>
  </cellXfs>
  <cellStyles count="2">
    <cellStyle name="Normal" xfId="0" builtinId="0"/>
    <cellStyle name="Normal 2" xfId="1"/>
  </cellStyles>
  <dxfs count="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66676</xdr:rowOff>
    </xdr:from>
    <xdr:to>
      <xdr:col>9</xdr:col>
      <xdr:colOff>657225</xdr:colOff>
      <xdr:row>2</xdr:row>
      <xdr:rowOff>866775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57201"/>
          <a:ext cx="5772150" cy="8000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>
        <row r="4">
          <cell r="C4" t="str">
            <v>ANGUL</v>
          </cell>
          <cell r="D4">
            <v>2.5200000000000005</v>
          </cell>
        </row>
        <row r="5">
          <cell r="C5" t="str">
            <v>ATHAMALLIK</v>
          </cell>
          <cell r="D5">
            <v>3.3200000000000003</v>
          </cell>
        </row>
        <row r="6">
          <cell r="C6" t="str">
            <v>BALASORE</v>
          </cell>
          <cell r="D6">
            <v>2.62</v>
          </cell>
        </row>
        <row r="7">
          <cell r="C7" t="str">
            <v>BALIAPAL</v>
          </cell>
          <cell r="D7">
            <v>3.7200000000000006</v>
          </cell>
        </row>
        <row r="8">
          <cell r="C8" t="str">
            <v>BALIGUDA</v>
          </cell>
          <cell r="D8">
            <v>4.57</v>
          </cell>
        </row>
        <row r="9">
          <cell r="C9" t="str">
            <v>BALIMELA</v>
          </cell>
          <cell r="D9">
            <v>5.0199999999999996</v>
          </cell>
        </row>
        <row r="10">
          <cell r="C10" t="str">
            <v>BALUGAON</v>
          </cell>
          <cell r="D10">
            <v>2.5200000000000005</v>
          </cell>
        </row>
        <row r="11">
          <cell r="C11" t="str">
            <v>BARANGA</v>
          </cell>
          <cell r="D11">
            <v>2.12</v>
          </cell>
        </row>
        <row r="12">
          <cell r="C12" t="str">
            <v>BARBIL</v>
          </cell>
          <cell r="D12">
            <v>4.42</v>
          </cell>
        </row>
        <row r="13">
          <cell r="C13" t="str">
            <v>BARIPADA</v>
          </cell>
          <cell r="D13">
            <v>2.72</v>
          </cell>
        </row>
        <row r="14">
          <cell r="C14" t="str">
            <v>BARPALI</v>
          </cell>
          <cell r="D14">
            <v>4.42</v>
          </cell>
        </row>
        <row r="15">
          <cell r="C15" t="str">
            <v>BERHAMPUR</v>
          </cell>
          <cell r="D15">
            <v>2.5200000000000005</v>
          </cell>
        </row>
        <row r="16">
          <cell r="C16" t="str">
            <v>BHADRAK</v>
          </cell>
          <cell r="D16">
            <v>2.5200000000000005</v>
          </cell>
        </row>
        <row r="17">
          <cell r="C17" t="str">
            <v>BHANJANAGAR</v>
          </cell>
          <cell r="D17">
            <v>3.2200000000000006</v>
          </cell>
        </row>
        <row r="18">
          <cell r="C18" t="str">
            <v>BHAWANIPATNA</v>
          </cell>
          <cell r="D18">
            <v>3.2200000000000006</v>
          </cell>
        </row>
        <row r="19">
          <cell r="C19" t="str">
            <v>BHOGARAI</v>
          </cell>
          <cell r="D19">
            <v>3.9200000000000004</v>
          </cell>
        </row>
        <row r="20">
          <cell r="C20" t="str">
            <v>BHUBANESWAR</v>
          </cell>
          <cell r="D20">
            <v>2.5200000000000005</v>
          </cell>
        </row>
        <row r="21">
          <cell r="C21" t="str">
            <v>BIRAMITRAPUR</v>
          </cell>
          <cell r="D21">
            <v>4.42</v>
          </cell>
        </row>
        <row r="22">
          <cell r="C22" t="str">
            <v>BIRIDI</v>
          </cell>
          <cell r="D22">
            <v>2.4700000000000002</v>
          </cell>
        </row>
        <row r="23">
          <cell r="C23" t="str">
            <v>BISAM CUTTACK</v>
          </cell>
          <cell r="D23">
            <v>4.2700000000000005</v>
          </cell>
        </row>
        <row r="24">
          <cell r="C24" t="str">
            <v>BOIPARIGUDA</v>
          </cell>
          <cell r="D24">
            <v>4.62</v>
          </cell>
        </row>
        <row r="25">
          <cell r="C25" t="str">
            <v>BOLANGIR</v>
          </cell>
          <cell r="D25">
            <v>3.22</v>
          </cell>
        </row>
        <row r="26">
          <cell r="C26" t="str">
            <v>BORIGUMA</v>
          </cell>
          <cell r="D26">
            <v>3.6200000000000006</v>
          </cell>
        </row>
        <row r="27">
          <cell r="C27" t="str">
            <v>BOUDH</v>
          </cell>
          <cell r="D27">
            <v>4.2700000000000005</v>
          </cell>
        </row>
        <row r="28">
          <cell r="C28" t="str">
            <v>BRAJARAJNAGAR</v>
          </cell>
          <cell r="D28">
            <v>4.2700000000000005</v>
          </cell>
        </row>
        <row r="29">
          <cell r="C29" t="str">
            <v>CHANDIPUR</v>
          </cell>
          <cell r="D29">
            <v>3.4200000000000008</v>
          </cell>
        </row>
        <row r="30">
          <cell r="C30" t="str">
            <v>CHANDIPUT</v>
          </cell>
          <cell r="D30">
            <v>3.8200000000000007</v>
          </cell>
        </row>
        <row r="31">
          <cell r="C31" t="str">
            <v>CHANDPUR</v>
          </cell>
          <cell r="D31">
            <v>2.5200000000000005</v>
          </cell>
        </row>
        <row r="32">
          <cell r="C32" t="str">
            <v>CUTTACK</v>
          </cell>
          <cell r="D32">
            <v>1.92</v>
          </cell>
        </row>
        <row r="33">
          <cell r="C33" t="str">
            <v>DABUGAON</v>
          </cell>
          <cell r="D33">
            <v>4.82</v>
          </cell>
        </row>
        <row r="34">
          <cell r="C34" t="str">
            <v>DASPALLA</v>
          </cell>
          <cell r="D34">
            <v>3.2200000000000006</v>
          </cell>
        </row>
        <row r="35">
          <cell r="C35" t="str">
            <v>DEOGARH</v>
          </cell>
          <cell r="D35">
            <v>3.4200000000000008</v>
          </cell>
        </row>
        <row r="36">
          <cell r="C36" t="str">
            <v>DIGAPAHANDI</v>
          </cell>
          <cell r="D36">
            <v>3.4200000000000008</v>
          </cell>
        </row>
        <row r="37">
          <cell r="C37" t="str">
            <v>GAJAPATI</v>
          </cell>
          <cell r="D37">
            <v>4.62</v>
          </cell>
        </row>
        <row r="38">
          <cell r="C38" t="str">
            <v>GARABANDHA</v>
          </cell>
          <cell r="D38">
            <v>5.12</v>
          </cell>
        </row>
        <row r="39">
          <cell r="C39" t="str">
            <v>GHATGAON</v>
          </cell>
          <cell r="D39">
            <v>3.2200000000000006</v>
          </cell>
        </row>
        <row r="40">
          <cell r="C40" t="str">
            <v>GUDARI</v>
          </cell>
          <cell r="D40">
            <v>4.0200000000000005</v>
          </cell>
        </row>
        <row r="41">
          <cell r="C41" t="str">
            <v>GURUNTHI</v>
          </cell>
          <cell r="D41">
            <v>2.62</v>
          </cell>
        </row>
        <row r="42">
          <cell r="C42" t="str">
            <v>JAGATSINGHPUR</v>
          </cell>
          <cell r="D42">
            <v>2.4700000000000002</v>
          </cell>
        </row>
        <row r="43">
          <cell r="C43" t="str">
            <v>JALESWAR</v>
          </cell>
          <cell r="D43">
            <v>3.5700000000000007</v>
          </cell>
        </row>
        <row r="44">
          <cell r="C44" t="str">
            <v>JARKA</v>
          </cell>
          <cell r="D44">
            <v>2.2200000000000002</v>
          </cell>
        </row>
        <row r="45">
          <cell r="C45" t="str">
            <v>JEYPORE</v>
          </cell>
          <cell r="D45">
            <v>3.7200000000000006</v>
          </cell>
        </row>
        <row r="46">
          <cell r="C46" t="str">
            <v>JHARSUGUDA</v>
          </cell>
          <cell r="D46">
            <v>3.5200000000000005</v>
          </cell>
        </row>
        <row r="47">
          <cell r="C47" t="str">
            <v>KABISURYANAGAR</v>
          </cell>
          <cell r="D47">
            <v>3.5200000000000005</v>
          </cell>
        </row>
        <row r="48">
          <cell r="C48" t="str">
            <v>KARANJIA</v>
          </cell>
          <cell r="D48">
            <v>3.5200000000000005</v>
          </cell>
        </row>
        <row r="49">
          <cell r="C49" t="str">
            <v>KENDRAPARA</v>
          </cell>
          <cell r="D49">
            <v>2.4700000000000002</v>
          </cell>
        </row>
        <row r="50">
          <cell r="C50" t="str">
            <v>KEONJHAR</v>
          </cell>
          <cell r="D50">
            <v>2.8200000000000003</v>
          </cell>
        </row>
        <row r="51">
          <cell r="C51" t="str">
            <v>KESHPUR</v>
          </cell>
          <cell r="D51">
            <v>2.62</v>
          </cell>
        </row>
        <row r="52">
          <cell r="C52" t="str">
            <v>KESINGA</v>
          </cell>
          <cell r="D52">
            <v>3.2200000000000006</v>
          </cell>
        </row>
        <row r="53">
          <cell r="C53" t="str">
            <v>KHALARI</v>
          </cell>
          <cell r="D53">
            <v>2.5200000000000005</v>
          </cell>
        </row>
        <row r="54">
          <cell r="C54" t="str">
            <v>KHALIKOT</v>
          </cell>
          <cell r="D54">
            <v>3.22</v>
          </cell>
        </row>
        <row r="55">
          <cell r="C55" t="str">
            <v>KHAMAR</v>
          </cell>
          <cell r="D55">
            <v>3.6200000000000006</v>
          </cell>
        </row>
        <row r="56">
          <cell r="C56" t="str">
            <v>KHURDA</v>
          </cell>
          <cell r="D56">
            <v>2.4200000000000004</v>
          </cell>
        </row>
        <row r="57">
          <cell r="C57" t="str">
            <v>KORAPUT</v>
          </cell>
          <cell r="D57">
            <v>4.12</v>
          </cell>
        </row>
        <row r="58">
          <cell r="C58" t="str">
            <v>KUARMUNDA</v>
          </cell>
          <cell r="D58">
            <v>3.5200000000000005</v>
          </cell>
        </row>
        <row r="59">
          <cell r="C59" t="str">
            <v>KUCHINDA</v>
          </cell>
          <cell r="D59">
            <v>4.32</v>
          </cell>
        </row>
        <row r="60">
          <cell r="C60" t="str">
            <v>KUNDANDEIPUR</v>
          </cell>
          <cell r="D60">
            <v>2.3200000000000003</v>
          </cell>
        </row>
        <row r="61">
          <cell r="C61" t="str">
            <v>LUHAGUDI</v>
          </cell>
          <cell r="D61">
            <v>3.22</v>
          </cell>
        </row>
        <row r="62">
          <cell r="C62" t="str">
            <v>MAIDALPUR</v>
          </cell>
          <cell r="D62">
            <v>5.0200000000000005</v>
          </cell>
        </row>
        <row r="63">
          <cell r="C63" t="str">
            <v>MALKANGIRI</v>
          </cell>
          <cell r="D63">
            <v>4.82</v>
          </cell>
        </row>
        <row r="64">
          <cell r="C64" t="str">
            <v>MAYURBHANJ</v>
          </cell>
          <cell r="D64">
            <v>3.4200000000000008</v>
          </cell>
        </row>
        <row r="65">
          <cell r="C65" t="str">
            <v>MOHANA</v>
          </cell>
          <cell r="D65">
            <v>3.5200000000000005</v>
          </cell>
        </row>
        <row r="66">
          <cell r="C66" t="str">
            <v>NAYAGARH</v>
          </cell>
          <cell r="D66">
            <v>2.9200000000000004</v>
          </cell>
        </row>
        <row r="67">
          <cell r="C67" t="str">
            <v>NUAPARA</v>
          </cell>
          <cell r="D67">
            <v>4.32</v>
          </cell>
        </row>
        <row r="68">
          <cell r="C68" t="str">
            <v>PADMAPUR(BARAGARH)</v>
          </cell>
          <cell r="D68">
            <v>4.92</v>
          </cell>
        </row>
        <row r="69">
          <cell r="C69" t="str">
            <v>PADMAPUR(GNP)</v>
          </cell>
          <cell r="D69">
            <v>3.5700000000000007</v>
          </cell>
        </row>
        <row r="70">
          <cell r="C70" t="str">
            <v>PARADEEP</v>
          </cell>
          <cell r="D70">
            <v>2.5200000000000005</v>
          </cell>
        </row>
        <row r="71">
          <cell r="C71" t="str">
            <v>PARALAKHEMUNDI</v>
          </cell>
          <cell r="D71">
            <v>4.2200000000000006</v>
          </cell>
        </row>
        <row r="72">
          <cell r="C72" t="str">
            <v>PHULBANI</v>
          </cell>
          <cell r="D72">
            <v>4.2200000000000006</v>
          </cell>
        </row>
        <row r="73">
          <cell r="C73" t="str">
            <v>PURI</v>
          </cell>
          <cell r="D73">
            <v>2.62</v>
          </cell>
        </row>
        <row r="74">
          <cell r="C74" t="str">
            <v>RAJGANGPUR</v>
          </cell>
          <cell r="D74">
            <v>4.0200000000000005</v>
          </cell>
        </row>
        <row r="75">
          <cell r="C75" t="str">
            <v>RAYAGADA</v>
          </cell>
          <cell r="D75">
            <v>3.2200000000000006</v>
          </cell>
        </row>
        <row r="76">
          <cell r="C76" t="str">
            <v>REDHAKHOL</v>
          </cell>
          <cell r="D76">
            <v>4.2700000000000005</v>
          </cell>
        </row>
        <row r="77">
          <cell r="C77" t="str">
            <v>ROURKELA</v>
          </cell>
          <cell r="D77">
            <v>2.9200000000000004</v>
          </cell>
        </row>
        <row r="78">
          <cell r="C78" t="str">
            <v>SALIPUR</v>
          </cell>
          <cell r="D78">
            <v>2.12</v>
          </cell>
        </row>
        <row r="79">
          <cell r="C79" t="str">
            <v>SAMBALPUR</v>
          </cell>
          <cell r="D79">
            <v>2.72</v>
          </cell>
        </row>
        <row r="80">
          <cell r="C80" t="str">
            <v>SIMILIGUDA</v>
          </cell>
          <cell r="D80">
            <v>4.0200000000000005</v>
          </cell>
        </row>
        <row r="81">
          <cell r="C81" t="str">
            <v>SORO</v>
          </cell>
          <cell r="D81">
            <v>2.8200000000000003</v>
          </cell>
        </row>
        <row r="82">
          <cell r="C82" t="str">
            <v>TALCHER</v>
          </cell>
          <cell r="D82">
            <v>2.5200000000000005</v>
          </cell>
        </row>
        <row r="83">
          <cell r="C83" t="str">
            <v>TIRTOL</v>
          </cell>
          <cell r="D83">
            <v>2.4200000000000004</v>
          </cell>
        </row>
        <row r="84">
          <cell r="C84" t="str">
            <v>UDALA</v>
          </cell>
          <cell r="D84">
            <v>3.3200000000000007</v>
          </cell>
        </row>
        <row r="85">
          <cell r="C85" t="str">
            <v>UMERKOT</v>
          </cell>
          <cell r="D85">
            <v>3.8200000000000007</v>
          </cell>
        </row>
        <row r="86">
          <cell r="C86" t="str">
            <v>TANGI</v>
          </cell>
          <cell r="D86">
            <v>1.65</v>
          </cell>
        </row>
        <row r="87">
          <cell r="C87" t="str">
            <v>DERA</v>
          </cell>
          <cell r="D87">
            <v>2.52</v>
          </cell>
        </row>
        <row r="88">
          <cell r="C88" t="str">
            <v xml:space="preserve">BAHARPAL </v>
          </cell>
          <cell r="D88">
            <v>2.82</v>
          </cell>
        </row>
        <row r="89">
          <cell r="C89" t="str">
            <v>PASUDA (KHUNTA)</v>
          </cell>
          <cell r="D89">
            <v>3.6</v>
          </cell>
        </row>
        <row r="90">
          <cell r="C90" t="str">
            <v>BASANTIA</v>
          </cell>
          <cell r="D90">
            <v>2.82</v>
          </cell>
        </row>
        <row r="91">
          <cell r="C91" t="str">
            <v>TIKARPADA</v>
          </cell>
          <cell r="D91">
            <v>3.32</v>
          </cell>
        </row>
        <row r="92">
          <cell r="C92" t="str">
            <v>BINKA</v>
          </cell>
          <cell r="D92">
            <v>5.25</v>
          </cell>
        </row>
        <row r="93">
          <cell r="C93" t="str">
            <v>RANISARDA</v>
          </cell>
          <cell r="D93">
            <v>5.25</v>
          </cell>
        </row>
        <row r="94">
          <cell r="C94" t="str">
            <v>CHERUPALI</v>
          </cell>
          <cell r="D94">
            <v>5.25</v>
          </cell>
        </row>
        <row r="95">
          <cell r="C95" t="str">
            <v>KAUPADA</v>
          </cell>
          <cell r="D95">
            <v>2.4700000000000002</v>
          </cell>
        </row>
        <row r="96">
          <cell r="C96" t="str">
            <v>BASUDEVPUR</v>
          </cell>
          <cell r="D96">
            <v>2.72</v>
          </cell>
        </row>
        <row r="97">
          <cell r="C97" t="str">
            <v>KANTABANJI</v>
          </cell>
          <cell r="D97">
            <v>3.22</v>
          </cell>
        </row>
        <row r="98">
          <cell r="C98" t="str">
            <v>ATTABIRA</v>
          </cell>
          <cell r="D98">
            <v>4.0999999999999996</v>
          </cell>
        </row>
        <row r="99">
          <cell r="C99" t="str">
            <v>JHUMPURA</v>
          </cell>
          <cell r="D99">
            <v>3.25</v>
          </cell>
        </row>
        <row r="100">
          <cell r="C100" t="str">
            <v>TURUMUNGA</v>
          </cell>
          <cell r="D100">
            <v>3.25</v>
          </cell>
        </row>
        <row r="101">
          <cell r="C101" t="str">
            <v>PATTAMUNDAI</v>
          </cell>
          <cell r="D101">
            <v>2.52</v>
          </cell>
        </row>
        <row r="102">
          <cell r="C102" t="str">
            <v>GOKAN</v>
          </cell>
          <cell r="D102">
            <v>2.4700000000000002</v>
          </cell>
        </row>
        <row r="103">
          <cell r="C103" t="str">
            <v>TIKIRI</v>
          </cell>
          <cell r="D103">
            <v>4.5</v>
          </cell>
        </row>
        <row r="104">
          <cell r="C104" t="str">
            <v>KALYANSINGHPUR</v>
          </cell>
          <cell r="D104">
            <v>4.5</v>
          </cell>
        </row>
        <row r="105">
          <cell r="C105" t="str">
            <v>BELIAPAL</v>
          </cell>
          <cell r="D105">
            <v>2.95</v>
          </cell>
        </row>
        <row r="106">
          <cell r="C106" t="str">
            <v>DARINGIBADI</v>
          </cell>
          <cell r="D106">
            <v>4.8</v>
          </cell>
        </row>
        <row r="107">
          <cell r="C107" t="str">
            <v>JAIPATNA</v>
          </cell>
          <cell r="D107">
            <v>4</v>
          </cell>
        </row>
        <row r="108">
          <cell r="C108" t="str">
            <v>CHARAMPA</v>
          </cell>
          <cell r="D108">
            <v>2.5200000000000005</v>
          </cell>
        </row>
        <row r="109">
          <cell r="C109" t="str">
            <v>LUNAHAR</v>
          </cell>
          <cell r="D109">
            <v>2.12</v>
          </cell>
        </row>
        <row r="110">
          <cell r="C110" t="str">
            <v>BANKI</v>
          </cell>
          <cell r="D110">
            <v>2.6</v>
          </cell>
        </row>
        <row r="111">
          <cell r="C111" t="str">
            <v>NIMAPARA</v>
          </cell>
          <cell r="D111">
            <v>2.75</v>
          </cell>
        </row>
        <row r="112">
          <cell r="C112" t="str">
            <v>BARAGARH</v>
          </cell>
          <cell r="D112">
            <v>3.52</v>
          </cell>
        </row>
      </sheetData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41"/>
  <sheetViews>
    <sheetView tabSelected="1" topLeftCell="A13" workbookViewId="0">
      <selection activeCell="W35" sqref="W35"/>
    </sheetView>
  </sheetViews>
  <sheetFormatPr defaultRowHeight="15"/>
  <cols>
    <col min="1" max="1" width="3.7109375" style="1" customWidth="1"/>
    <col min="2" max="2" width="10.42578125" style="2" customWidth="1"/>
    <col min="3" max="3" width="8" customWidth="1"/>
    <col min="4" max="4" width="6.42578125" bestFit="1" customWidth="1"/>
    <col min="5" max="5" width="17.85546875" customWidth="1"/>
    <col min="6" max="6" width="6.42578125" customWidth="1"/>
    <col min="7" max="7" width="7" customWidth="1"/>
    <col min="8" max="8" width="8.5703125" customWidth="1"/>
    <col min="9" max="9" width="8.28515625" style="4" bestFit="1" customWidth="1"/>
    <col min="10" max="10" width="10" customWidth="1"/>
    <col min="11" max="11" width="8.85546875" customWidth="1"/>
    <col min="12" max="12" width="7.85546875" customWidth="1"/>
    <col min="13" max="13" width="7.42578125" customWidth="1"/>
    <col min="14" max="14" width="11.42578125" customWidth="1"/>
    <col min="15" max="15" width="8.42578125" customWidth="1"/>
    <col min="16" max="16" width="10.28515625" customWidth="1"/>
    <col min="17" max="17" width="30.42578125" customWidth="1"/>
    <col min="18" max="19" width="9.5703125" bestFit="1" customWidth="1"/>
  </cols>
  <sheetData>
    <row r="2" spans="1:21" ht="15.75" thickBot="1"/>
    <row r="3" spans="1:21" ht="78" customHeight="1" thickBot="1">
      <c r="A3" s="57"/>
      <c r="B3" s="58"/>
      <c r="C3" s="58"/>
      <c r="D3" s="58"/>
      <c r="E3" s="58"/>
      <c r="F3" s="58"/>
      <c r="G3" s="58"/>
      <c r="H3" s="58"/>
      <c r="I3" s="58"/>
      <c r="J3" s="58"/>
      <c r="K3" s="58"/>
      <c r="L3" s="64" t="s">
        <v>23</v>
      </c>
      <c r="M3" s="65"/>
      <c r="N3" s="65"/>
      <c r="O3" s="65"/>
      <c r="P3" s="66"/>
      <c r="Q3" s="6"/>
    </row>
    <row r="4" spans="1:21" ht="105" customHeight="1" thickBot="1">
      <c r="A4" s="59" t="s">
        <v>24</v>
      </c>
      <c r="B4" s="60"/>
      <c r="C4" s="60"/>
      <c r="D4" s="60"/>
      <c r="E4" s="61"/>
      <c r="F4" s="62"/>
      <c r="G4" s="60"/>
      <c r="H4" s="60"/>
      <c r="I4" s="60"/>
      <c r="J4" s="60"/>
      <c r="K4" s="63"/>
      <c r="L4" s="64" t="s">
        <v>194</v>
      </c>
      <c r="M4" s="65"/>
      <c r="N4" s="65"/>
      <c r="O4" s="65"/>
      <c r="P4" s="66"/>
      <c r="Q4" s="6"/>
      <c r="R4" s="3"/>
      <c r="S4" s="3"/>
    </row>
    <row r="5" spans="1:21" s="21" customFormat="1" ht="30.75" thickBot="1">
      <c r="A5" s="7" t="s">
        <v>7</v>
      </c>
      <c r="B5" s="8" t="s">
        <v>9</v>
      </c>
      <c r="C5" s="9" t="s">
        <v>8</v>
      </c>
      <c r="D5" s="9" t="s">
        <v>12</v>
      </c>
      <c r="E5" s="9" t="s">
        <v>6</v>
      </c>
      <c r="F5" s="9" t="s">
        <v>10</v>
      </c>
      <c r="G5" s="9" t="s">
        <v>13</v>
      </c>
      <c r="H5" s="9" t="s">
        <v>14</v>
      </c>
      <c r="I5" s="10" t="s">
        <v>0</v>
      </c>
      <c r="J5" s="11" t="s">
        <v>15</v>
      </c>
      <c r="K5" s="11" t="s">
        <v>16</v>
      </c>
      <c r="L5" s="11" t="s">
        <v>17</v>
      </c>
      <c r="M5" s="11" t="s">
        <v>18</v>
      </c>
      <c r="N5" s="11" t="s">
        <v>19</v>
      </c>
      <c r="O5" s="11" t="s">
        <v>20</v>
      </c>
      <c r="P5" s="12" t="s">
        <v>21</v>
      </c>
      <c r="Q5" s="23" t="s">
        <v>11</v>
      </c>
      <c r="S5"/>
      <c r="T5"/>
      <c r="U5"/>
    </row>
    <row r="6" spans="1:21" s="21" customFormat="1" ht="15" customHeight="1">
      <c r="A6" s="40">
        <v>1</v>
      </c>
      <c r="B6" s="26" t="s">
        <v>111</v>
      </c>
      <c r="C6" s="27" t="s">
        <v>112</v>
      </c>
      <c r="D6" s="28" t="s">
        <v>22</v>
      </c>
      <c r="E6" s="29" t="s">
        <v>35</v>
      </c>
      <c r="F6" s="25" t="s">
        <v>113</v>
      </c>
      <c r="G6" s="26">
        <v>126</v>
      </c>
      <c r="H6" s="26">
        <v>7</v>
      </c>
      <c r="I6" s="26">
        <v>2485</v>
      </c>
      <c r="J6" s="30">
        <f>VLOOKUP(E6,'[1]SAFE CHEM INDUSTRIES'!$C$4:$D$120,2,FALSE)</f>
        <v>2.62</v>
      </c>
      <c r="K6" s="30">
        <v>75</v>
      </c>
      <c r="L6" s="30">
        <f>G6*2</f>
        <v>252</v>
      </c>
      <c r="M6" s="30">
        <v>30</v>
      </c>
      <c r="N6" s="30">
        <f>I6*J6+L6+M6</f>
        <v>6792.7</v>
      </c>
      <c r="O6" s="30">
        <f>H6*K6</f>
        <v>525</v>
      </c>
      <c r="P6" s="41">
        <f>N6+O6</f>
        <v>7317.7</v>
      </c>
      <c r="Q6" s="37" t="s">
        <v>109</v>
      </c>
      <c r="S6"/>
      <c r="T6"/>
      <c r="U6"/>
    </row>
    <row r="7" spans="1:21" s="21" customFormat="1" ht="15" customHeight="1">
      <c r="A7" s="40">
        <f>A6+1</f>
        <v>2</v>
      </c>
      <c r="B7" s="26" t="s">
        <v>114</v>
      </c>
      <c r="C7" s="27" t="s">
        <v>115</v>
      </c>
      <c r="D7" s="28" t="s">
        <v>22</v>
      </c>
      <c r="E7" s="29" t="s">
        <v>35</v>
      </c>
      <c r="F7" s="25" t="s">
        <v>116</v>
      </c>
      <c r="G7" s="26">
        <v>192</v>
      </c>
      <c r="H7" s="26">
        <v>12</v>
      </c>
      <c r="I7" s="26">
        <v>3645</v>
      </c>
      <c r="J7" s="31" t="s">
        <v>99</v>
      </c>
      <c r="K7" s="31" t="s">
        <v>99</v>
      </c>
      <c r="L7" s="31" t="s">
        <v>99</v>
      </c>
      <c r="M7" s="30">
        <v>30</v>
      </c>
      <c r="N7" s="30">
        <v>11030</v>
      </c>
      <c r="O7" s="30">
        <v>0</v>
      </c>
      <c r="P7" s="41">
        <f t="shared" ref="P7:P31" si="0">N7+O7</f>
        <v>11030</v>
      </c>
      <c r="Q7" s="37" t="s">
        <v>109</v>
      </c>
      <c r="S7"/>
      <c r="T7"/>
      <c r="U7"/>
    </row>
    <row r="8" spans="1:21" s="21" customFormat="1" ht="15" customHeight="1">
      <c r="A8" s="40">
        <f t="shared" ref="A8:A31" si="1">A7+1</f>
        <v>3</v>
      </c>
      <c r="B8" s="26" t="s">
        <v>114</v>
      </c>
      <c r="C8" s="27" t="s">
        <v>117</v>
      </c>
      <c r="D8" s="28" t="s">
        <v>22</v>
      </c>
      <c r="E8" s="29" t="s">
        <v>25</v>
      </c>
      <c r="F8" s="25" t="s">
        <v>118</v>
      </c>
      <c r="G8" s="26">
        <v>227</v>
      </c>
      <c r="H8" s="26">
        <v>1</v>
      </c>
      <c r="I8" s="26">
        <v>1702</v>
      </c>
      <c r="J8" s="30">
        <f>VLOOKUP(E8,'[1]SAFE CHEM INDUSTRIES'!$C$4:$D$120,2,FALSE)</f>
        <v>3.3200000000000007</v>
      </c>
      <c r="K8" s="30">
        <v>75</v>
      </c>
      <c r="L8" s="30">
        <f>G8*2</f>
        <v>454</v>
      </c>
      <c r="M8" s="30">
        <v>30</v>
      </c>
      <c r="N8" s="30">
        <f t="shared" ref="N8:N31" si="2">I8*J8+L8+M8</f>
        <v>6134.6400000000012</v>
      </c>
      <c r="O8" s="30">
        <f t="shared" ref="O8:O31" si="3">H8*K8</f>
        <v>75</v>
      </c>
      <c r="P8" s="41">
        <f t="shared" si="0"/>
        <v>6209.6400000000012</v>
      </c>
      <c r="Q8" s="37" t="s">
        <v>119</v>
      </c>
      <c r="S8"/>
      <c r="T8"/>
      <c r="U8"/>
    </row>
    <row r="9" spans="1:21" s="21" customFormat="1" ht="15" customHeight="1">
      <c r="A9" s="40">
        <f t="shared" si="1"/>
        <v>4</v>
      </c>
      <c r="B9" s="26" t="s">
        <v>120</v>
      </c>
      <c r="C9" s="27" t="s">
        <v>121</v>
      </c>
      <c r="D9" s="28" t="s">
        <v>22</v>
      </c>
      <c r="E9" s="29" t="s">
        <v>1</v>
      </c>
      <c r="F9" s="25" t="s">
        <v>122</v>
      </c>
      <c r="G9" s="26">
        <v>254</v>
      </c>
      <c r="H9" s="26">
        <v>1</v>
      </c>
      <c r="I9" s="26">
        <v>2127</v>
      </c>
      <c r="J9" s="30">
        <f>VLOOKUP(E9,'[1]SAFE CHEM INDUSTRIES'!$C$4:$D$120,2,FALSE)</f>
        <v>2.5200000000000005</v>
      </c>
      <c r="K9" s="30">
        <v>75</v>
      </c>
      <c r="L9" s="30">
        <f>G9*2</f>
        <v>508</v>
      </c>
      <c r="M9" s="30">
        <v>30</v>
      </c>
      <c r="N9" s="30">
        <f t="shared" si="2"/>
        <v>5898.0400000000009</v>
      </c>
      <c r="O9" s="30">
        <f t="shared" si="3"/>
        <v>75</v>
      </c>
      <c r="P9" s="41">
        <f t="shared" si="0"/>
        <v>5973.0400000000009</v>
      </c>
      <c r="Q9" s="37" t="s">
        <v>123</v>
      </c>
      <c r="S9"/>
      <c r="T9"/>
      <c r="U9"/>
    </row>
    <row r="10" spans="1:21" s="21" customFormat="1" ht="15" customHeight="1">
      <c r="A10" s="40">
        <f t="shared" si="1"/>
        <v>5</v>
      </c>
      <c r="B10" s="26" t="s">
        <v>120</v>
      </c>
      <c r="C10" s="27" t="s">
        <v>124</v>
      </c>
      <c r="D10" s="28" t="s">
        <v>22</v>
      </c>
      <c r="E10" s="29" t="s">
        <v>35</v>
      </c>
      <c r="F10" s="25" t="s">
        <v>125</v>
      </c>
      <c r="G10" s="26">
        <v>177</v>
      </c>
      <c r="H10" s="26">
        <v>15</v>
      </c>
      <c r="I10" s="26">
        <v>3560</v>
      </c>
      <c r="J10" s="31" t="s">
        <v>99</v>
      </c>
      <c r="K10" s="31" t="s">
        <v>99</v>
      </c>
      <c r="L10" s="31" t="s">
        <v>99</v>
      </c>
      <c r="M10" s="30">
        <v>30</v>
      </c>
      <c r="N10" s="30">
        <v>11030</v>
      </c>
      <c r="O10" s="30">
        <v>0</v>
      </c>
      <c r="P10" s="41">
        <f t="shared" si="0"/>
        <v>11030</v>
      </c>
      <c r="Q10" s="37" t="s">
        <v>109</v>
      </c>
      <c r="S10"/>
      <c r="T10"/>
      <c r="U10"/>
    </row>
    <row r="11" spans="1:21" s="21" customFormat="1" ht="15" customHeight="1">
      <c r="A11" s="40">
        <f t="shared" si="1"/>
        <v>6</v>
      </c>
      <c r="B11" s="26" t="s">
        <v>126</v>
      </c>
      <c r="C11" s="27" t="s">
        <v>127</v>
      </c>
      <c r="D11" s="28" t="s">
        <v>22</v>
      </c>
      <c r="E11" s="29" t="s">
        <v>128</v>
      </c>
      <c r="F11" s="25" t="s">
        <v>129</v>
      </c>
      <c r="G11" s="26">
        <v>659</v>
      </c>
      <c r="H11" s="26">
        <v>7</v>
      </c>
      <c r="I11" s="26">
        <v>5668</v>
      </c>
      <c r="J11" s="31" t="s">
        <v>99</v>
      </c>
      <c r="K11" s="31" t="s">
        <v>99</v>
      </c>
      <c r="L11" s="31" t="s">
        <v>99</v>
      </c>
      <c r="M11" s="30">
        <v>30</v>
      </c>
      <c r="N11" s="30">
        <v>33250</v>
      </c>
      <c r="O11" s="30">
        <v>0</v>
      </c>
      <c r="P11" s="41">
        <f t="shared" si="0"/>
        <v>33250</v>
      </c>
      <c r="Q11" s="37" t="s">
        <v>130</v>
      </c>
      <c r="S11"/>
      <c r="T11"/>
      <c r="U11"/>
    </row>
    <row r="12" spans="1:21" s="21" customFormat="1" ht="15" customHeight="1">
      <c r="A12" s="40">
        <f t="shared" si="1"/>
        <v>7</v>
      </c>
      <c r="B12" s="26" t="s">
        <v>126</v>
      </c>
      <c r="C12" s="27" t="s">
        <v>131</v>
      </c>
      <c r="D12" s="28" t="s">
        <v>22</v>
      </c>
      <c r="E12" s="29" t="s">
        <v>132</v>
      </c>
      <c r="F12" s="25" t="s">
        <v>133</v>
      </c>
      <c r="G12" s="26">
        <v>29</v>
      </c>
      <c r="H12" s="26"/>
      <c r="I12" s="26">
        <v>321</v>
      </c>
      <c r="J12" s="31" t="s">
        <v>99</v>
      </c>
      <c r="K12" s="31" t="s">
        <v>99</v>
      </c>
      <c r="L12" s="31" t="s">
        <v>99</v>
      </c>
      <c r="M12" s="30">
        <v>30</v>
      </c>
      <c r="N12" s="30">
        <v>3530</v>
      </c>
      <c r="O12" s="30">
        <v>0</v>
      </c>
      <c r="P12" s="41">
        <f t="shared" si="0"/>
        <v>3530</v>
      </c>
      <c r="Q12" s="37" t="s">
        <v>106</v>
      </c>
      <c r="S12"/>
      <c r="T12"/>
      <c r="U12"/>
    </row>
    <row r="13" spans="1:21" s="21" customFormat="1" ht="15" customHeight="1">
      <c r="A13" s="40">
        <f t="shared" si="1"/>
        <v>8</v>
      </c>
      <c r="B13" s="26" t="s">
        <v>134</v>
      </c>
      <c r="C13" s="27" t="s">
        <v>135</v>
      </c>
      <c r="D13" s="28" t="s">
        <v>22</v>
      </c>
      <c r="E13" s="29" t="s">
        <v>136</v>
      </c>
      <c r="F13" s="25" t="s">
        <v>137</v>
      </c>
      <c r="G13" s="26">
        <v>96</v>
      </c>
      <c r="H13" s="26">
        <v>8</v>
      </c>
      <c r="I13" s="26">
        <v>1500</v>
      </c>
      <c r="J13" s="30">
        <f>VLOOKUP(E13,'[1]SAFE CHEM INDUSTRIES'!$C$4:$D$120,2,FALSE)</f>
        <v>2.6</v>
      </c>
      <c r="K13" s="30">
        <v>75</v>
      </c>
      <c r="L13" s="30">
        <f t="shared" ref="L13:L18" si="4">G13*2</f>
        <v>192</v>
      </c>
      <c r="M13" s="30">
        <v>30</v>
      </c>
      <c r="N13" s="30">
        <f t="shared" si="2"/>
        <v>4122</v>
      </c>
      <c r="O13" s="30">
        <f t="shared" si="3"/>
        <v>600</v>
      </c>
      <c r="P13" s="41">
        <f t="shared" si="0"/>
        <v>4722</v>
      </c>
      <c r="Q13" s="37" t="s">
        <v>138</v>
      </c>
      <c r="S13"/>
      <c r="T13"/>
      <c r="U13"/>
    </row>
    <row r="14" spans="1:21" s="21" customFormat="1" ht="15" customHeight="1">
      <c r="A14" s="40">
        <f t="shared" si="1"/>
        <v>9</v>
      </c>
      <c r="B14" s="26" t="s">
        <v>139</v>
      </c>
      <c r="C14" s="27" t="s">
        <v>140</v>
      </c>
      <c r="D14" s="28" t="s">
        <v>22</v>
      </c>
      <c r="E14" s="32" t="s">
        <v>141</v>
      </c>
      <c r="F14" s="25" t="s">
        <v>142</v>
      </c>
      <c r="G14" s="26">
        <v>222</v>
      </c>
      <c r="H14" s="26">
        <v>6</v>
      </c>
      <c r="I14" s="26">
        <v>1963</v>
      </c>
      <c r="J14" s="30">
        <v>3.57</v>
      </c>
      <c r="K14" s="30">
        <v>75</v>
      </c>
      <c r="L14" s="30">
        <f t="shared" si="4"/>
        <v>444</v>
      </c>
      <c r="M14" s="30">
        <v>30</v>
      </c>
      <c r="N14" s="30">
        <f t="shared" si="2"/>
        <v>7481.91</v>
      </c>
      <c r="O14" s="30">
        <f t="shared" si="3"/>
        <v>450</v>
      </c>
      <c r="P14" s="41">
        <f t="shared" si="0"/>
        <v>7931.91</v>
      </c>
      <c r="Q14" s="37" t="s">
        <v>143</v>
      </c>
      <c r="S14"/>
      <c r="T14"/>
      <c r="U14"/>
    </row>
    <row r="15" spans="1:21" s="21" customFormat="1" ht="15" customHeight="1">
      <c r="A15" s="40">
        <f t="shared" si="1"/>
        <v>10</v>
      </c>
      <c r="B15" s="26" t="s">
        <v>139</v>
      </c>
      <c r="C15" s="27" t="s">
        <v>144</v>
      </c>
      <c r="D15" s="28" t="s">
        <v>22</v>
      </c>
      <c r="E15" s="29" t="s">
        <v>107</v>
      </c>
      <c r="F15" s="25" t="s">
        <v>145</v>
      </c>
      <c r="G15" s="26">
        <v>136</v>
      </c>
      <c r="H15" s="26">
        <v>7</v>
      </c>
      <c r="I15" s="26">
        <v>1960</v>
      </c>
      <c r="J15" s="30">
        <f>VLOOKUP(E15,'[1]SAFE CHEM INDUSTRIES'!$C$4:$D$120,2,FALSE)</f>
        <v>2.4200000000000004</v>
      </c>
      <c r="K15" s="30">
        <v>75</v>
      </c>
      <c r="L15" s="30">
        <f t="shared" si="4"/>
        <v>272</v>
      </c>
      <c r="M15" s="30">
        <v>30</v>
      </c>
      <c r="N15" s="30">
        <f t="shared" si="2"/>
        <v>5045.2000000000007</v>
      </c>
      <c r="O15" s="30">
        <f t="shared" si="3"/>
        <v>525</v>
      </c>
      <c r="P15" s="41">
        <f t="shared" si="0"/>
        <v>5570.2000000000007</v>
      </c>
      <c r="Q15" s="37" t="s">
        <v>101</v>
      </c>
      <c r="S15"/>
      <c r="T15"/>
      <c r="U15"/>
    </row>
    <row r="16" spans="1:21" s="21" customFormat="1" ht="15" customHeight="1">
      <c r="A16" s="40">
        <f t="shared" si="1"/>
        <v>11</v>
      </c>
      <c r="B16" s="26" t="s">
        <v>139</v>
      </c>
      <c r="C16" s="27" t="s">
        <v>146</v>
      </c>
      <c r="D16" s="28" t="s">
        <v>22</v>
      </c>
      <c r="E16" s="29" t="s">
        <v>147</v>
      </c>
      <c r="F16" s="25" t="s">
        <v>148</v>
      </c>
      <c r="G16" s="26">
        <v>75</v>
      </c>
      <c r="H16" s="26">
        <v>3</v>
      </c>
      <c r="I16" s="26">
        <v>1000</v>
      </c>
      <c r="J16" s="30">
        <f>VLOOKUP(E16,'[1]SAFE CHEM INDUSTRIES'!$C$4:$D$120,2,FALSE)</f>
        <v>2.75</v>
      </c>
      <c r="K16" s="30">
        <v>75</v>
      </c>
      <c r="L16" s="30">
        <f t="shared" si="4"/>
        <v>150</v>
      </c>
      <c r="M16" s="30">
        <v>30</v>
      </c>
      <c r="N16" s="30">
        <f t="shared" si="2"/>
        <v>2930</v>
      </c>
      <c r="O16" s="30">
        <f t="shared" si="3"/>
        <v>225</v>
      </c>
      <c r="P16" s="41">
        <f t="shared" si="0"/>
        <v>3155</v>
      </c>
      <c r="Q16" s="37" t="s">
        <v>149</v>
      </c>
      <c r="S16"/>
      <c r="T16"/>
      <c r="U16"/>
    </row>
    <row r="17" spans="1:21" s="21" customFormat="1" ht="15" customHeight="1">
      <c r="A17" s="40">
        <f t="shared" si="1"/>
        <v>12</v>
      </c>
      <c r="B17" s="26" t="s">
        <v>150</v>
      </c>
      <c r="C17" s="27" t="s">
        <v>151</v>
      </c>
      <c r="D17" s="28" t="s">
        <v>22</v>
      </c>
      <c r="E17" s="29" t="s">
        <v>3</v>
      </c>
      <c r="F17" s="25" t="s">
        <v>152</v>
      </c>
      <c r="G17" s="26">
        <v>148</v>
      </c>
      <c r="H17" s="26"/>
      <c r="I17" s="26">
        <v>1500</v>
      </c>
      <c r="J17" s="30">
        <f>VLOOKUP(E17,'[1]SAFE CHEM INDUSTRIES'!$C$4:$D$120,2,FALSE)</f>
        <v>4.2700000000000005</v>
      </c>
      <c r="K17" s="30">
        <v>75</v>
      </c>
      <c r="L17" s="30">
        <f t="shared" si="4"/>
        <v>296</v>
      </c>
      <c r="M17" s="30">
        <v>30</v>
      </c>
      <c r="N17" s="30">
        <f t="shared" si="2"/>
        <v>6731.0000000000009</v>
      </c>
      <c r="O17" s="30">
        <f t="shared" si="3"/>
        <v>0</v>
      </c>
      <c r="P17" s="41">
        <f t="shared" si="0"/>
        <v>6731.0000000000009</v>
      </c>
      <c r="Q17" s="37" t="s">
        <v>108</v>
      </c>
      <c r="S17"/>
      <c r="T17"/>
      <c r="U17"/>
    </row>
    <row r="18" spans="1:21" s="21" customFormat="1" ht="15" customHeight="1">
      <c r="A18" s="40">
        <f t="shared" si="1"/>
        <v>13</v>
      </c>
      <c r="B18" s="26" t="s">
        <v>153</v>
      </c>
      <c r="C18" s="27" t="s">
        <v>154</v>
      </c>
      <c r="D18" s="28" t="s">
        <v>22</v>
      </c>
      <c r="E18" s="29" t="s">
        <v>50</v>
      </c>
      <c r="F18" s="25" t="s">
        <v>155</v>
      </c>
      <c r="G18" s="26">
        <v>122</v>
      </c>
      <c r="H18" s="26">
        <v>6</v>
      </c>
      <c r="I18" s="26">
        <v>1254</v>
      </c>
      <c r="J18" s="30">
        <f>VLOOKUP(E18,'[1]SAFE CHEM INDUSTRIES'!$C$4:$D$120,2,FALSE)</f>
        <v>4.5</v>
      </c>
      <c r="K18" s="30">
        <v>75</v>
      </c>
      <c r="L18" s="30">
        <f t="shared" si="4"/>
        <v>244</v>
      </c>
      <c r="M18" s="30">
        <v>30</v>
      </c>
      <c r="N18" s="30">
        <f t="shared" si="2"/>
        <v>5917</v>
      </c>
      <c r="O18" s="30">
        <f t="shared" si="3"/>
        <v>450</v>
      </c>
      <c r="P18" s="41">
        <f t="shared" si="0"/>
        <v>6367</v>
      </c>
      <c r="Q18" s="37" t="s">
        <v>156</v>
      </c>
      <c r="S18"/>
      <c r="T18"/>
      <c r="U18"/>
    </row>
    <row r="19" spans="1:21" s="21" customFormat="1" ht="15" customHeight="1">
      <c r="A19" s="40">
        <f t="shared" si="1"/>
        <v>14</v>
      </c>
      <c r="B19" s="26" t="s">
        <v>153</v>
      </c>
      <c r="C19" s="27" t="s">
        <v>157</v>
      </c>
      <c r="D19" s="28" t="s">
        <v>22</v>
      </c>
      <c r="E19" s="29" t="s">
        <v>4</v>
      </c>
      <c r="F19" s="25" t="s">
        <v>158</v>
      </c>
      <c r="G19" s="26">
        <v>281</v>
      </c>
      <c r="H19" s="26">
        <v>23</v>
      </c>
      <c r="I19" s="26">
        <v>4000</v>
      </c>
      <c r="J19" s="31" t="s">
        <v>99</v>
      </c>
      <c r="K19" s="31" t="s">
        <v>99</v>
      </c>
      <c r="L19" s="31" t="s">
        <v>99</v>
      </c>
      <c r="M19" s="30">
        <v>30</v>
      </c>
      <c r="N19" s="30">
        <v>18250</v>
      </c>
      <c r="O19" s="30">
        <v>0</v>
      </c>
      <c r="P19" s="41">
        <f t="shared" si="0"/>
        <v>18250</v>
      </c>
      <c r="Q19" s="37" t="s">
        <v>101</v>
      </c>
      <c r="S19"/>
      <c r="T19"/>
      <c r="U19"/>
    </row>
    <row r="20" spans="1:21" s="21" customFormat="1" ht="15" customHeight="1">
      <c r="A20" s="40">
        <f t="shared" si="1"/>
        <v>15</v>
      </c>
      <c r="B20" s="26" t="s">
        <v>159</v>
      </c>
      <c r="C20" s="27" t="s">
        <v>160</v>
      </c>
      <c r="D20" s="28" t="s">
        <v>22</v>
      </c>
      <c r="E20" s="32" t="s">
        <v>132</v>
      </c>
      <c r="F20" s="25" t="s">
        <v>161</v>
      </c>
      <c r="G20" s="26">
        <v>35</v>
      </c>
      <c r="H20" s="26"/>
      <c r="I20" s="26">
        <v>485</v>
      </c>
      <c r="J20" s="31" t="s">
        <v>99</v>
      </c>
      <c r="K20" s="31" t="s">
        <v>99</v>
      </c>
      <c r="L20" s="31" t="s">
        <v>99</v>
      </c>
      <c r="M20" s="30">
        <v>30</v>
      </c>
      <c r="N20" s="30">
        <v>3530</v>
      </c>
      <c r="O20" s="30">
        <v>0</v>
      </c>
      <c r="P20" s="41">
        <f t="shared" si="0"/>
        <v>3530</v>
      </c>
      <c r="Q20" s="37" t="s">
        <v>106</v>
      </c>
      <c r="S20"/>
      <c r="T20"/>
      <c r="U20"/>
    </row>
    <row r="21" spans="1:21" s="21" customFormat="1" ht="15" customHeight="1">
      <c r="A21" s="40">
        <f t="shared" si="1"/>
        <v>16</v>
      </c>
      <c r="B21" s="26" t="s">
        <v>162</v>
      </c>
      <c r="C21" s="27" t="s">
        <v>163</v>
      </c>
      <c r="D21" s="28" t="s">
        <v>22</v>
      </c>
      <c r="E21" s="29" t="s">
        <v>26</v>
      </c>
      <c r="F21" s="25" t="s">
        <v>164</v>
      </c>
      <c r="G21" s="26">
        <v>304</v>
      </c>
      <c r="H21" s="26">
        <v>9</v>
      </c>
      <c r="I21" s="26">
        <v>3006</v>
      </c>
      <c r="J21" s="31" t="s">
        <v>99</v>
      </c>
      <c r="K21" s="31" t="s">
        <v>99</v>
      </c>
      <c r="L21" s="31" t="s">
        <v>99</v>
      </c>
      <c r="M21" s="30">
        <v>30</v>
      </c>
      <c r="N21" s="30">
        <v>9030</v>
      </c>
      <c r="O21" s="30">
        <v>0</v>
      </c>
      <c r="P21" s="41">
        <f t="shared" si="0"/>
        <v>9030</v>
      </c>
      <c r="Q21" s="37" t="s">
        <v>102</v>
      </c>
      <c r="S21"/>
      <c r="T21"/>
      <c r="U21"/>
    </row>
    <row r="22" spans="1:21" s="21" customFormat="1" ht="15" customHeight="1">
      <c r="A22" s="40">
        <f t="shared" si="1"/>
        <v>17</v>
      </c>
      <c r="B22" s="26" t="s">
        <v>165</v>
      </c>
      <c r="C22" s="27" t="s">
        <v>166</v>
      </c>
      <c r="D22" s="28" t="s">
        <v>22</v>
      </c>
      <c r="E22" s="29" t="s">
        <v>98</v>
      </c>
      <c r="F22" s="25" t="s">
        <v>167</v>
      </c>
      <c r="G22" s="26">
        <v>160</v>
      </c>
      <c r="H22" s="26">
        <v>5</v>
      </c>
      <c r="I22" s="26">
        <v>1728</v>
      </c>
      <c r="J22" s="30">
        <f>VLOOKUP(E22,'[1]SAFE CHEM INDUSTRIES'!$C$4:$D$120,2,FALSE)</f>
        <v>2.62</v>
      </c>
      <c r="K22" s="30">
        <v>75</v>
      </c>
      <c r="L22" s="30">
        <f t="shared" ref="L22:L31" si="5">G22*2</f>
        <v>320</v>
      </c>
      <c r="M22" s="30">
        <v>30</v>
      </c>
      <c r="N22" s="30">
        <f t="shared" si="2"/>
        <v>4877.3600000000006</v>
      </c>
      <c r="O22" s="30">
        <f t="shared" si="3"/>
        <v>375</v>
      </c>
      <c r="P22" s="41">
        <f t="shared" si="0"/>
        <v>5252.3600000000006</v>
      </c>
      <c r="Q22" s="37" t="s">
        <v>100</v>
      </c>
      <c r="S22"/>
      <c r="T22"/>
      <c r="U22"/>
    </row>
    <row r="23" spans="1:21" s="21" customFormat="1" ht="15" customHeight="1">
      <c r="A23" s="40">
        <f t="shared" si="1"/>
        <v>18</v>
      </c>
      <c r="B23" s="26" t="s">
        <v>165</v>
      </c>
      <c r="C23" s="27" t="s">
        <v>168</v>
      </c>
      <c r="D23" s="28" t="s">
        <v>22</v>
      </c>
      <c r="E23" s="29" t="s">
        <v>27</v>
      </c>
      <c r="F23" s="25" t="s">
        <v>169</v>
      </c>
      <c r="G23" s="26">
        <v>154</v>
      </c>
      <c r="H23" s="26">
        <v>5</v>
      </c>
      <c r="I23" s="26">
        <v>1900</v>
      </c>
      <c r="J23" s="30">
        <f>VLOOKUP(E23,'[1]SAFE CHEM INDUSTRIES'!$C$4:$D$120,2,FALSE)</f>
        <v>3.22</v>
      </c>
      <c r="K23" s="30">
        <v>75</v>
      </c>
      <c r="L23" s="30">
        <f t="shared" si="5"/>
        <v>308</v>
      </c>
      <c r="M23" s="30">
        <v>30</v>
      </c>
      <c r="N23" s="30">
        <f t="shared" si="2"/>
        <v>6456</v>
      </c>
      <c r="O23" s="30">
        <f t="shared" si="3"/>
        <v>375</v>
      </c>
      <c r="P23" s="41">
        <f t="shared" si="0"/>
        <v>6831</v>
      </c>
      <c r="Q23" s="37" t="s">
        <v>97</v>
      </c>
      <c r="S23"/>
      <c r="T23"/>
      <c r="U23"/>
    </row>
    <row r="24" spans="1:21" s="21" customFormat="1" ht="15" customHeight="1">
      <c r="A24" s="40">
        <f t="shared" si="1"/>
        <v>19</v>
      </c>
      <c r="B24" s="26" t="s">
        <v>170</v>
      </c>
      <c r="C24" s="27" t="s">
        <v>171</v>
      </c>
      <c r="D24" s="28" t="s">
        <v>22</v>
      </c>
      <c r="E24" s="29" t="s">
        <v>103</v>
      </c>
      <c r="F24" s="25" t="s">
        <v>172</v>
      </c>
      <c r="G24" s="26">
        <v>84</v>
      </c>
      <c r="H24" s="26">
        <v>7</v>
      </c>
      <c r="I24" s="26">
        <v>1300</v>
      </c>
      <c r="J24" s="30">
        <f>VLOOKUP(E24,'[1]SAFE CHEM INDUSTRIES'!$C$4:$D$120,2,FALSE)</f>
        <v>3.2200000000000006</v>
      </c>
      <c r="K24" s="30">
        <v>75</v>
      </c>
      <c r="L24" s="30">
        <f t="shared" si="5"/>
        <v>168</v>
      </c>
      <c r="M24" s="30">
        <v>30</v>
      </c>
      <c r="N24" s="30">
        <f t="shared" si="2"/>
        <v>4384.0000000000009</v>
      </c>
      <c r="O24" s="30">
        <f t="shared" si="3"/>
        <v>525</v>
      </c>
      <c r="P24" s="41">
        <f t="shared" si="0"/>
        <v>4909.0000000000009</v>
      </c>
      <c r="Q24" s="37" t="s">
        <v>104</v>
      </c>
      <c r="S24"/>
      <c r="T24"/>
      <c r="U24"/>
    </row>
    <row r="25" spans="1:21" s="21" customFormat="1" ht="15" customHeight="1">
      <c r="A25" s="40">
        <f t="shared" si="1"/>
        <v>20</v>
      </c>
      <c r="B25" s="26" t="s">
        <v>170</v>
      </c>
      <c r="C25" s="27" t="s">
        <v>173</v>
      </c>
      <c r="D25" s="28" t="s">
        <v>22</v>
      </c>
      <c r="E25" s="29" t="s">
        <v>95</v>
      </c>
      <c r="F25" s="25" t="s">
        <v>174</v>
      </c>
      <c r="G25" s="26">
        <v>219</v>
      </c>
      <c r="H25" s="26">
        <v>5</v>
      </c>
      <c r="I25" s="26">
        <v>2165</v>
      </c>
      <c r="J25" s="30">
        <f>VLOOKUP(E25,'[1]SAFE CHEM INDUSTRIES'!$C$4:$D$120,2,FALSE)</f>
        <v>2.82</v>
      </c>
      <c r="K25" s="30">
        <v>75</v>
      </c>
      <c r="L25" s="30">
        <f t="shared" si="5"/>
        <v>438</v>
      </c>
      <c r="M25" s="30">
        <v>30</v>
      </c>
      <c r="N25" s="30">
        <f t="shared" si="2"/>
        <v>6573.2999999999993</v>
      </c>
      <c r="O25" s="30">
        <f t="shared" si="3"/>
        <v>375</v>
      </c>
      <c r="P25" s="41">
        <f t="shared" si="0"/>
        <v>6948.2999999999993</v>
      </c>
      <c r="Q25" s="38" t="s">
        <v>96</v>
      </c>
      <c r="S25"/>
      <c r="T25"/>
      <c r="U25"/>
    </row>
    <row r="26" spans="1:21" s="21" customFormat="1" ht="15" customHeight="1">
      <c r="A26" s="40">
        <f t="shared" si="1"/>
        <v>21</v>
      </c>
      <c r="B26" s="26" t="s">
        <v>175</v>
      </c>
      <c r="C26" s="27" t="s">
        <v>176</v>
      </c>
      <c r="D26" s="28" t="s">
        <v>22</v>
      </c>
      <c r="E26" s="29" t="s">
        <v>141</v>
      </c>
      <c r="F26" s="25" t="s">
        <v>177</v>
      </c>
      <c r="G26" s="26">
        <v>153</v>
      </c>
      <c r="H26" s="26">
        <v>1</v>
      </c>
      <c r="I26" s="26">
        <v>1300</v>
      </c>
      <c r="J26" s="30">
        <v>3.57</v>
      </c>
      <c r="K26" s="30">
        <v>75</v>
      </c>
      <c r="L26" s="30">
        <f t="shared" si="5"/>
        <v>306</v>
      </c>
      <c r="M26" s="30">
        <v>30</v>
      </c>
      <c r="N26" s="30">
        <f t="shared" si="2"/>
        <v>4977</v>
      </c>
      <c r="O26" s="30">
        <f t="shared" si="3"/>
        <v>75</v>
      </c>
      <c r="P26" s="41">
        <f t="shared" si="0"/>
        <v>5052</v>
      </c>
      <c r="Q26" s="37" t="s">
        <v>178</v>
      </c>
      <c r="S26"/>
      <c r="T26"/>
      <c r="U26"/>
    </row>
    <row r="27" spans="1:21" s="21" customFormat="1" ht="15" customHeight="1">
      <c r="A27" s="40">
        <f t="shared" si="1"/>
        <v>22</v>
      </c>
      <c r="B27" s="26" t="s">
        <v>175</v>
      </c>
      <c r="C27" s="27" t="s">
        <v>179</v>
      </c>
      <c r="D27" s="28" t="s">
        <v>22</v>
      </c>
      <c r="E27" s="29" t="s">
        <v>110</v>
      </c>
      <c r="F27" s="25" t="s">
        <v>180</v>
      </c>
      <c r="G27" s="26">
        <v>148</v>
      </c>
      <c r="H27" s="26">
        <v>5</v>
      </c>
      <c r="I27" s="26">
        <v>1617</v>
      </c>
      <c r="J27" s="30">
        <f>VLOOKUP(E27,'[1]SAFE CHEM INDUSTRIES'!$C$4:$D$120,2,FALSE)</f>
        <v>2.12</v>
      </c>
      <c r="K27" s="30">
        <v>75</v>
      </c>
      <c r="L27" s="30">
        <f t="shared" si="5"/>
        <v>296</v>
      </c>
      <c r="M27" s="30">
        <v>30</v>
      </c>
      <c r="N27" s="30">
        <f t="shared" si="2"/>
        <v>3754.04</v>
      </c>
      <c r="O27" s="30">
        <f t="shared" si="3"/>
        <v>375</v>
      </c>
      <c r="P27" s="41">
        <f t="shared" si="0"/>
        <v>4129.04</v>
      </c>
      <c r="Q27" s="37" t="s">
        <v>181</v>
      </c>
      <c r="S27"/>
      <c r="T27"/>
      <c r="U27"/>
    </row>
    <row r="28" spans="1:21" s="21" customFormat="1" ht="17.100000000000001" customHeight="1">
      <c r="A28" s="40">
        <f t="shared" si="1"/>
        <v>23</v>
      </c>
      <c r="B28" s="26" t="s">
        <v>175</v>
      </c>
      <c r="C28" s="27" t="s">
        <v>182</v>
      </c>
      <c r="D28" s="28" t="s">
        <v>22</v>
      </c>
      <c r="E28" s="32" t="s">
        <v>25</v>
      </c>
      <c r="F28" s="25"/>
      <c r="G28" s="26">
        <v>236</v>
      </c>
      <c r="H28" s="26"/>
      <c r="I28" s="26">
        <v>1700</v>
      </c>
      <c r="J28" s="30">
        <f>VLOOKUP(E28,'[1]SAFE CHEM INDUSTRIES'!$C$4:$D$120,2,FALSE)</f>
        <v>3.3200000000000007</v>
      </c>
      <c r="K28" s="30">
        <v>75</v>
      </c>
      <c r="L28" s="30">
        <f t="shared" si="5"/>
        <v>472</v>
      </c>
      <c r="M28" s="30">
        <v>30</v>
      </c>
      <c r="N28" s="30">
        <f t="shared" si="2"/>
        <v>6146.0000000000009</v>
      </c>
      <c r="O28" s="30">
        <f t="shared" si="3"/>
        <v>0</v>
      </c>
      <c r="P28" s="41">
        <f t="shared" si="0"/>
        <v>6146.0000000000009</v>
      </c>
      <c r="Q28" s="38" t="s">
        <v>183</v>
      </c>
    </row>
    <row r="29" spans="1:21" s="21" customFormat="1" ht="17.100000000000001" customHeight="1">
      <c r="A29" s="40">
        <f t="shared" si="1"/>
        <v>24</v>
      </c>
      <c r="B29" s="26" t="s">
        <v>175</v>
      </c>
      <c r="C29" s="27" t="s">
        <v>184</v>
      </c>
      <c r="D29" s="28" t="s">
        <v>22</v>
      </c>
      <c r="E29" s="32" t="s">
        <v>185</v>
      </c>
      <c r="F29" s="25">
        <v>199</v>
      </c>
      <c r="G29" s="26">
        <v>201</v>
      </c>
      <c r="H29" s="26">
        <v>5</v>
      </c>
      <c r="I29" s="26">
        <v>2860</v>
      </c>
      <c r="J29" s="30">
        <f>VLOOKUP(E29,'[1]SAFE CHEM INDUSTRIES'!$C$4:$D$120,2,FALSE)</f>
        <v>3.52</v>
      </c>
      <c r="K29" s="30">
        <v>75</v>
      </c>
      <c r="L29" s="30">
        <f t="shared" si="5"/>
        <v>402</v>
      </c>
      <c r="M29" s="30">
        <v>30</v>
      </c>
      <c r="N29" s="30">
        <f t="shared" si="2"/>
        <v>10499.2</v>
      </c>
      <c r="O29" s="30">
        <f t="shared" si="3"/>
        <v>375</v>
      </c>
      <c r="P29" s="41">
        <f t="shared" si="0"/>
        <v>10874.2</v>
      </c>
      <c r="Q29" s="38" t="s">
        <v>186</v>
      </c>
    </row>
    <row r="30" spans="1:21" s="21" customFormat="1" ht="17.100000000000001" customHeight="1">
      <c r="A30" s="40">
        <f t="shared" si="1"/>
        <v>25</v>
      </c>
      <c r="B30" s="26" t="s">
        <v>175</v>
      </c>
      <c r="C30" s="27" t="s">
        <v>187</v>
      </c>
      <c r="D30" s="28" t="s">
        <v>22</v>
      </c>
      <c r="E30" s="29" t="s">
        <v>188</v>
      </c>
      <c r="F30" s="25" t="s">
        <v>189</v>
      </c>
      <c r="G30" s="26">
        <v>175</v>
      </c>
      <c r="H30" s="26"/>
      <c r="I30" s="26">
        <v>1743</v>
      </c>
      <c r="J30" s="30">
        <f>VLOOKUP(E30,'[1]SAFE CHEM INDUSTRIES'!$C$4:$D$120,2,FALSE)</f>
        <v>2.72</v>
      </c>
      <c r="K30" s="30">
        <v>75</v>
      </c>
      <c r="L30" s="30">
        <f t="shared" si="5"/>
        <v>350</v>
      </c>
      <c r="M30" s="30">
        <v>30</v>
      </c>
      <c r="N30" s="30">
        <f t="shared" si="2"/>
        <v>5120.96</v>
      </c>
      <c r="O30" s="30">
        <f t="shared" si="3"/>
        <v>0</v>
      </c>
      <c r="P30" s="41">
        <f t="shared" si="0"/>
        <v>5120.96</v>
      </c>
      <c r="Q30" s="37" t="s">
        <v>190</v>
      </c>
    </row>
    <row r="31" spans="1:21" s="21" customFormat="1" ht="17.100000000000001" customHeight="1" thickBot="1">
      <c r="A31" s="42">
        <f t="shared" si="1"/>
        <v>26</v>
      </c>
      <c r="B31" s="43" t="s">
        <v>175</v>
      </c>
      <c r="C31" s="44" t="s">
        <v>191</v>
      </c>
      <c r="D31" s="45" t="s">
        <v>22</v>
      </c>
      <c r="E31" s="46" t="s">
        <v>105</v>
      </c>
      <c r="F31" s="47">
        <v>204</v>
      </c>
      <c r="G31" s="43">
        <v>177</v>
      </c>
      <c r="H31" s="43">
        <v>8</v>
      </c>
      <c r="I31" s="43">
        <v>2444</v>
      </c>
      <c r="J31" s="48">
        <f>VLOOKUP(E31,'[1]SAFE CHEM INDUSTRIES'!$C$4:$D$120,2,FALSE)</f>
        <v>2.5200000000000005</v>
      </c>
      <c r="K31" s="48">
        <v>75</v>
      </c>
      <c r="L31" s="48">
        <f t="shared" si="5"/>
        <v>354</v>
      </c>
      <c r="M31" s="48">
        <v>30</v>
      </c>
      <c r="N31" s="48">
        <f t="shared" si="2"/>
        <v>6542.880000000001</v>
      </c>
      <c r="O31" s="48">
        <f t="shared" si="3"/>
        <v>600</v>
      </c>
      <c r="P31" s="49">
        <f t="shared" si="0"/>
        <v>7142.880000000001</v>
      </c>
      <c r="Q31" s="37" t="s">
        <v>192</v>
      </c>
    </row>
    <row r="32" spans="1:21" s="21" customFormat="1" ht="17.100000000000001" customHeight="1" thickBot="1">
      <c r="A32" s="67" t="s">
        <v>193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9"/>
      <c r="P32" s="50">
        <f>ROUND(SUM(P6:P31),0)</f>
        <v>206033</v>
      </c>
    </row>
    <row r="33" spans="1:19" s="21" customFormat="1" ht="17.100000000000001" customHeight="1" thickBot="1">
      <c r="A33" s="33"/>
      <c r="C33" s="34"/>
      <c r="E33" s="35"/>
      <c r="F33" s="33"/>
      <c r="G33" s="39">
        <f>SUM(G6:G31)</f>
        <v>4790</v>
      </c>
      <c r="H33" s="39">
        <f>SUM(H6:H31)</f>
        <v>146</v>
      </c>
      <c r="I33" s="39">
        <f>SUM(I6:I31)</f>
        <v>54933</v>
      </c>
      <c r="J33" s="36"/>
      <c r="K33" s="36"/>
      <c r="L33" s="36"/>
      <c r="M33" s="36"/>
      <c r="N33" s="36"/>
      <c r="O33" s="36"/>
      <c r="P33" s="36"/>
    </row>
    <row r="34" spans="1:19" ht="35.25" customHeight="1" thickBot="1">
      <c r="A34" s="51" t="s">
        <v>94</v>
      </c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3"/>
      <c r="Q34" s="14"/>
      <c r="S34" s="3"/>
    </row>
    <row r="35" spans="1:19" ht="46.5" customHeight="1" thickBot="1">
      <c r="A35" s="54" t="s">
        <v>29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6"/>
      <c r="Q35" s="22"/>
      <c r="R35" s="3"/>
    </row>
    <row r="36" spans="1:19">
      <c r="Q36" s="13"/>
    </row>
    <row r="37" spans="1:19">
      <c r="Q37" s="13"/>
    </row>
    <row r="38" spans="1:19">
      <c r="Q38" s="13"/>
    </row>
    <row r="39" spans="1:19">
      <c r="Q39" s="13"/>
    </row>
    <row r="41" spans="1:19">
      <c r="O41" s="24"/>
    </row>
  </sheetData>
  <sortState ref="B4:Q41">
    <sortCondition ref="B4:B41"/>
    <sortCondition ref="C4:C41"/>
  </sortState>
  <mergeCells count="8">
    <mergeCell ref="A34:P34"/>
    <mergeCell ref="A35:P35"/>
    <mergeCell ref="A3:K3"/>
    <mergeCell ref="A4:E4"/>
    <mergeCell ref="F4:K4"/>
    <mergeCell ref="L4:P4"/>
    <mergeCell ref="L3:P3"/>
    <mergeCell ref="A32:O32"/>
  </mergeCells>
  <conditionalFormatting sqref="I40:I1048576 I3 I36:I38">
    <cfRule type="duplicateValues" dxfId="4" priority="40"/>
  </conditionalFormatting>
  <conditionalFormatting sqref="I5">
    <cfRule type="duplicateValues" dxfId="3" priority="7"/>
  </conditionalFormatting>
  <conditionalFormatting sqref="E5">
    <cfRule type="duplicateValues" dxfId="2" priority="6"/>
  </conditionalFormatting>
  <conditionalFormatting sqref="E31 F6:F30 E33">
    <cfRule type="duplicateValues" dxfId="1" priority="3"/>
  </conditionalFormatting>
  <pageMargins left="0.3" right="0.15748031496062992" top="0.45" bottom="0.55118110236220474" header="0.39370078740157483" footer="0.27559055118110237"/>
  <pageSetup paperSize="9" fitToWidth="0" fitToHeight="0" orientation="landscape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O18" sqref="O18"/>
    </sheetView>
  </sheetViews>
  <sheetFormatPr defaultRowHeight="15"/>
  <cols>
    <col min="1" max="1" width="3.42578125" bestFit="1" customWidth="1"/>
    <col min="2" max="2" width="10.7109375" bestFit="1" customWidth="1"/>
    <col min="3" max="3" width="6.85546875" bestFit="1" customWidth="1"/>
    <col min="4" max="4" width="6.42578125" bestFit="1" customWidth="1"/>
    <col min="5" max="5" width="17.42578125" bestFit="1" customWidth="1"/>
    <col min="6" max="6" width="8.7109375" bestFit="1" customWidth="1"/>
    <col min="7" max="7" width="6.5703125" bestFit="1" customWidth="1"/>
    <col min="8" max="8" width="11.7109375" customWidth="1"/>
    <col min="9" max="9" width="12" customWidth="1"/>
    <col min="10" max="10" width="12.7109375" customWidth="1"/>
  </cols>
  <sheetData>
    <row r="1" spans="1:10">
      <c r="A1" s="70" t="s">
        <v>92</v>
      </c>
      <c r="B1" s="71"/>
      <c r="C1" s="71"/>
      <c r="D1" s="71"/>
      <c r="E1" s="71"/>
      <c r="F1" s="71"/>
      <c r="G1" s="71"/>
      <c r="H1" s="71"/>
      <c r="I1" s="71"/>
      <c r="J1" s="71"/>
    </row>
    <row r="2" spans="1:10">
      <c r="A2" s="17" t="s">
        <v>7</v>
      </c>
      <c r="B2" s="18" t="s">
        <v>9</v>
      </c>
      <c r="C2" s="17" t="s">
        <v>8</v>
      </c>
      <c r="D2" s="17" t="s">
        <v>12</v>
      </c>
      <c r="E2" s="17" t="s">
        <v>6</v>
      </c>
      <c r="F2" s="17" t="s">
        <v>10</v>
      </c>
      <c r="G2" s="17" t="s">
        <v>93</v>
      </c>
      <c r="H2" s="19"/>
      <c r="I2" s="19"/>
      <c r="J2" s="19"/>
    </row>
    <row r="3" spans="1:10">
      <c r="A3" s="20">
        <v>1</v>
      </c>
      <c r="B3" s="5" t="s">
        <v>36</v>
      </c>
      <c r="C3" s="5" t="s">
        <v>37</v>
      </c>
      <c r="D3" s="15" t="s">
        <v>22</v>
      </c>
      <c r="E3" s="5" t="s">
        <v>35</v>
      </c>
      <c r="F3" s="5" t="s">
        <v>38</v>
      </c>
      <c r="G3" s="5">
        <v>150</v>
      </c>
      <c r="H3" s="19"/>
      <c r="I3" s="19"/>
      <c r="J3" s="19"/>
    </row>
    <row r="4" spans="1:10">
      <c r="A4" s="20">
        <f>A3+1</f>
        <v>2</v>
      </c>
      <c r="B4" s="5" t="s">
        <v>39</v>
      </c>
      <c r="C4" s="5" t="s">
        <v>40</v>
      </c>
      <c r="D4" s="15" t="s">
        <v>22</v>
      </c>
      <c r="E4" s="5" t="s">
        <v>3</v>
      </c>
      <c r="F4" s="5" t="s">
        <v>41</v>
      </c>
      <c r="G4" s="5">
        <v>135</v>
      </c>
      <c r="H4" s="19"/>
      <c r="I4" s="19"/>
      <c r="J4" s="19"/>
    </row>
    <row r="5" spans="1:10">
      <c r="A5" s="20">
        <f t="shared" ref="A5:A23" si="0">A4+1</f>
        <v>3</v>
      </c>
      <c r="B5" s="5" t="s">
        <v>42</v>
      </c>
      <c r="C5" s="5" t="s">
        <v>43</v>
      </c>
      <c r="D5" s="15" t="s">
        <v>22</v>
      </c>
      <c r="E5" s="5" t="s">
        <v>2</v>
      </c>
      <c r="F5" s="5" t="s">
        <v>44</v>
      </c>
      <c r="G5" s="5">
        <v>283</v>
      </c>
      <c r="H5" s="19"/>
      <c r="I5" s="19"/>
      <c r="J5" s="19"/>
    </row>
    <row r="6" spans="1:10">
      <c r="A6" s="20">
        <f t="shared" si="0"/>
        <v>4</v>
      </c>
      <c r="B6" s="5" t="s">
        <v>45</v>
      </c>
      <c r="C6" s="5" t="s">
        <v>46</v>
      </c>
      <c r="D6" s="15" t="s">
        <v>22</v>
      </c>
      <c r="E6" s="5" t="s">
        <v>27</v>
      </c>
      <c r="F6" s="5" t="s">
        <v>47</v>
      </c>
      <c r="G6" s="5">
        <v>65</v>
      </c>
      <c r="H6" s="19"/>
      <c r="I6" s="19"/>
      <c r="J6" s="19"/>
    </row>
    <row r="7" spans="1:10">
      <c r="A7" s="20">
        <f t="shared" si="0"/>
        <v>5</v>
      </c>
      <c r="B7" s="5" t="s">
        <v>48</v>
      </c>
      <c r="C7" s="5" t="s">
        <v>49</v>
      </c>
      <c r="D7" s="15" t="s">
        <v>22</v>
      </c>
      <c r="E7" s="5" t="s">
        <v>50</v>
      </c>
      <c r="F7" s="5" t="s">
        <v>51</v>
      </c>
      <c r="G7" s="5">
        <v>155</v>
      </c>
      <c r="H7" s="19"/>
      <c r="I7" s="19"/>
      <c r="J7" s="19"/>
    </row>
    <row r="8" spans="1:10">
      <c r="A8" s="20">
        <f t="shared" si="0"/>
        <v>6</v>
      </c>
      <c r="B8" s="5" t="s">
        <v>48</v>
      </c>
      <c r="C8" s="5" t="s">
        <v>52</v>
      </c>
      <c r="D8" s="15" t="s">
        <v>22</v>
      </c>
      <c r="E8" s="5" t="s">
        <v>4</v>
      </c>
      <c r="F8" s="5" t="s">
        <v>53</v>
      </c>
      <c r="G8" s="5">
        <v>312</v>
      </c>
      <c r="H8" s="19"/>
      <c r="I8" s="19"/>
      <c r="J8" s="19"/>
    </row>
    <row r="9" spans="1:10">
      <c r="A9" s="20">
        <f t="shared" si="0"/>
        <v>7</v>
      </c>
      <c r="B9" s="5" t="s">
        <v>54</v>
      </c>
      <c r="C9" s="5" t="s">
        <v>55</v>
      </c>
      <c r="D9" s="15" t="s">
        <v>22</v>
      </c>
      <c r="E9" s="5" t="s">
        <v>28</v>
      </c>
      <c r="F9" s="5" t="s">
        <v>56</v>
      </c>
      <c r="G9" s="5">
        <v>141</v>
      </c>
      <c r="H9" s="19"/>
      <c r="I9" s="19"/>
      <c r="J9" s="19"/>
    </row>
    <row r="10" spans="1:10">
      <c r="A10" s="20">
        <f t="shared" si="0"/>
        <v>8</v>
      </c>
      <c r="B10" s="5" t="s">
        <v>57</v>
      </c>
      <c r="C10" s="5" t="s">
        <v>58</v>
      </c>
      <c r="D10" s="15" t="s">
        <v>22</v>
      </c>
      <c r="E10" s="5" t="s">
        <v>59</v>
      </c>
      <c r="F10" s="5" t="s">
        <v>60</v>
      </c>
      <c r="G10" s="5">
        <v>183</v>
      </c>
      <c r="H10" s="19"/>
      <c r="I10" s="19"/>
      <c r="J10" s="19"/>
    </row>
    <row r="11" spans="1:10">
      <c r="A11" s="20">
        <f t="shared" si="0"/>
        <v>9</v>
      </c>
      <c r="B11" s="5" t="s">
        <v>61</v>
      </c>
      <c r="C11" s="5" t="s">
        <v>62</v>
      </c>
      <c r="D11" s="15" t="s">
        <v>22</v>
      </c>
      <c r="E11" s="5" t="s">
        <v>63</v>
      </c>
      <c r="F11" s="5" t="s">
        <v>64</v>
      </c>
      <c r="G11" s="5">
        <v>177</v>
      </c>
      <c r="H11" s="19"/>
      <c r="I11" s="19"/>
      <c r="J11" s="19"/>
    </row>
    <row r="12" spans="1:10">
      <c r="A12" s="20">
        <f t="shared" si="0"/>
        <v>10</v>
      </c>
      <c r="B12" s="5" t="s">
        <v>61</v>
      </c>
      <c r="C12" s="5" t="s">
        <v>65</v>
      </c>
      <c r="D12" s="15" t="s">
        <v>22</v>
      </c>
      <c r="E12" s="5" t="s">
        <v>66</v>
      </c>
      <c r="F12" s="5" t="s">
        <v>67</v>
      </c>
      <c r="G12" s="5">
        <v>170</v>
      </c>
      <c r="H12" s="19"/>
      <c r="I12" s="19"/>
      <c r="J12" s="19"/>
    </row>
    <row r="13" spans="1:10">
      <c r="A13" s="20">
        <f t="shared" si="0"/>
        <v>11</v>
      </c>
      <c r="B13" s="5" t="s">
        <v>68</v>
      </c>
      <c r="C13" s="5" t="s">
        <v>69</v>
      </c>
      <c r="D13" s="15" t="s">
        <v>22</v>
      </c>
      <c r="E13" s="5" t="s">
        <v>32</v>
      </c>
      <c r="F13" s="5" t="s">
        <v>70</v>
      </c>
      <c r="G13" s="5">
        <v>122</v>
      </c>
      <c r="H13" s="19"/>
      <c r="I13" s="19"/>
      <c r="J13" s="19"/>
    </row>
    <row r="14" spans="1:10">
      <c r="A14" s="20">
        <f t="shared" si="0"/>
        <v>12</v>
      </c>
      <c r="B14" s="5" t="s">
        <v>68</v>
      </c>
      <c r="C14" s="5" t="s">
        <v>71</v>
      </c>
      <c r="D14" s="15" t="s">
        <v>22</v>
      </c>
      <c r="E14" s="5" t="s">
        <v>1</v>
      </c>
      <c r="F14" s="5" t="s">
        <v>72</v>
      </c>
      <c r="G14" s="5">
        <v>285</v>
      </c>
      <c r="H14" s="19"/>
      <c r="I14" s="19"/>
      <c r="J14" s="19"/>
    </row>
    <row r="15" spans="1:10">
      <c r="A15" s="20">
        <f t="shared" si="0"/>
        <v>13</v>
      </c>
      <c r="B15" s="5" t="s">
        <v>73</v>
      </c>
      <c r="C15" s="5" t="s">
        <v>74</v>
      </c>
      <c r="D15" s="15" t="s">
        <v>22</v>
      </c>
      <c r="E15" s="5" t="s">
        <v>2</v>
      </c>
      <c r="F15" s="5" t="s">
        <v>75</v>
      </c>
      <c r="G15" s="5">
        <v>226</v>
      </c>
      <c r="H15" s="19"/>
      <c r="I15" s="19"/>
      <c r="J15" s="19"/>
    </row>
    <row r="16" spans="1:10">
      <c r="A16" s="20">
        <f t="shared" si="0"/>
        <v>14</v>
      </c>
      <c r="B16" s="5" t="s">
        <v>73</v>
      </c>
      <c r="C16" s="5" t="s">
        <v>76</v>
      </c>
      <c r="D16" s="15" t="s">
        <v>22</v>
      </c>
      <c r="E16" s="16" t="s">
        <v>30</v>
      </c>
      <c r="F16" s="5" t="s">
        <v>77</v>
      </c>
      <c r="G16" s="5">
        <v>118</v>
      </c>
      <c r="H16" s="19"/>
      <c r="I16" s="19"/>
      <c r="J16" s="19"/>
    </row>
    <row r="17" spans="1:10">
      <c r="A17" s="20">
        <f t="shared" si="0"/>
        <v>15</v>
      </c>
      <c r="B17" s="5" t="s">
        <v>73</v>
      </c>
      <c r="C17" s="5" t="s">
        <v>78</v>
      </c>
      <c r="D17" s="15" t="s">
        <v>22</v>
      </c>
      <c r="E17" s="5" t="s">
        <v>3</v>
      </c>
      <c r="F17" s="5" t="s">
        <v>79</v>
      </c>
      <c r="G17" s="5">
        <v>138</v>
      </c>
      <c r="H17" s="19"/>
      <c r="I17" s="19"/>
      <c r="J17" s="19"/>
    </row>
    <row r="18" spans="1:10">
      <c r="A18" s="20">
        <f t="shared" si="0"/>
        <v>16</v>
      </c>
      <c r="B18" s="5" t="s">
        <v>73</v>
      </c>
      <c r="C18" s="5" t="s">
        <v>80</v>
      </c>
      <c r="D18" s="15" t="s">
        <v>22</v>
      </c>
      <c r="E18" s="5" t="s">
        <v>25</v>
      </c>
      <c r="F18" s="5" t="s">
        <v>81</v>
      </c>
      <c r="G18" s="5">
        <v>188</v>
      </c>
      <c r="H18" s="19"/>
      <c r="I18" s="19"/>
      <c r="J18" s="19"/>
    </row>
    <row r="19" spans="1:10">
      <c r="A19" s="20">
        <f t="shared" si="0"/>
        <v>17</v>
      </c>
      <c r="B19" s="5" t="s">
        <v>73</v>
      </c>
      <c r="C19" s="5" t="s">
        <v>82</v>
      </c>
      <c r="D19" s="15" t="s">
        <v>22</v>
      </c>
      <c r="E19" s="5" t="s">
        <v>33</v>
      </c>
      <c r="F19" s="5" t="s">
        <v>83</v>
      </c>
      <c r="G19" s="5">
        <v>179</v>
      </c>
      <c r="H19" s="19"/>
      <c r="I19" s="19"/>
      <c r="J19" s="19"/>
    </row>
    <row r="20" spans="1:10">
      <c r="A20" s="20">
        <f t="shared" si="0"/>
        <v>18</v>
      </c>
      <c r="B20" s="5" t="s">
        <v>73</v>
      </c>
      <c r="C20" s="5" t="s">
        <v>84</v>
      </c>
      <c r="D20" s="15" t="s">
        <v>22</v>
      </c>
      <c r="E20" s="5" t="s">
        <v>5</v>
      </c>
      <c r="F20" s="5" t="s">
        <v>85</v>
      </c>
      <c r="G20" s="5">
        <v>143</v>
      </c>
      <c r="H20" s="19"/>
      <c r="I20" s="19"/>
      <c r="J20" s="19"/>
    </row>
    <row r="21" spans="1:10">
      <c r="A21" s="20">
        <f t="shared" si="0"/>
        <v>19</v>
      </c>
      <c r="B21" s="5" t="s">
        <v>73</v>
      </c>
      <c r="C21" s="5" t="s">
        <v>86</v>
      </c>
      <c r="D21" s="15" t="s">
        <v>22</v>
      </c>
      <c r="E21" s="5" t="s">
        <v>26</v>
      </c>
      <c r="F21" s="5" t="s">
        <v>87</v>
      </c>
      <c r="G21" s="5">
        <v>77</v>
      </c>
      <c r="H21" s="19"/>
      <c r="I21" s="19"/>
      <c r="J21" s="19"/>
    </row>
    <row r="22" spans="1:10">
      <c r="A22" s="20">
        <f t="shared" si="0"/>
        <v>20</v>
      </c>
      <c r="B22" s="5" t="s">
        <v>73</v>
      </c>
      <c r="C22" s="5" t="s">
        <v>88</v>
      </c>
      <c r="D22" s="15" t="s">
        <v>22</v>
      </c>
      <c r="E22" s="5" t="s">
        <v>34</v>
      </c>
      <c r="F22" s="5" t="s">
        <v>89</v>
      </c>
      <c r="G22" s="5">
        <v>84</v>
      </c>
      <c r="H22" s="19"/>
      <c r="I22" s="19"/>
      <c r="J22" s="19"/>
    </row>
    <row r="23" spans="1:10">
      <c r="A23" s="20">
        <f t="shared" si="0"/>
        <v>21</v>
      </c>
      <c r="B23" s="5" t="s">
        <v>73</v>
      </c>
      <c r="C23" s="5" t="s">
        <v>90</v>
      </c>
      <c r="D23" s="15" t="s">
        <v>22</v>
      </c>
      <c r="E23" s="5" t="s">
        <v>31</v>
      </c>
      <c r="F23" s="5" t="s">
        <v>91</v>
      </c>
      <c r="G23" s="5">
        <v>118</v>
      </c>
      <c r="H23" s="19"/>
      <c r="I23" s="19"/>
      <c r="J23" s="19"/>
    </row>
  </sheetData>
  <mergeCells count="1">
    <mergeCell ref="A1:J1"/>
  </mergeCells>
  <conditionalFormatting sqref="E2">
    <cfRule type="duplicateValues" dxfId="0" priority="1"/>
  </conditionalFormatting>
  <pageMargins left="0.47" right="0.23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Consignment</vt:lpstr>
      <vt:lpstr>Sheet1</vt:lpstr>
      <vt:lpstr>Consignment!Print_Titles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Bishnu</dc:creator>
  <cp:lastModifiedBy>ARATA</cp:lastModifiedBy>
  <cp:lastPrinted>2025-08-16T12:21:42Z</cp:lastPrinted>
  <dcterms:created xsi:type="dcterms:W3CDTF">2023-03-12T08:28:15Z</dcterms:created>
  <dcterms:modified xsi:type="dcterms:W3CDTF">2025-08-16T12:22:15Z</dcterms:modified>
</cp:coreProperties>
</file>