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H50" i="1" l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J6" i="1"/>
  <c r="I6" i="1"/>
  <c r="K5" i="1"/>
  <c r="I5" i="1"/>
  <c r="J5" i="1" s="1"/>
  <c r="M5" i="1" l="1"/>
  <c r="J7" i="1"/>
  <c r="M7" i="1" s="1"/>
  <c r="J8" i="1"/>
  <c r="M8" i="1" s="1"/>
  <c r="J10" i="1"/>
  <c r="M10" i="1" s="1"/>
  <c r="J12" i="1"/>
  <c r="M12" i="1" s="1"/>
  <c r="J14" i="1"/>
  <c r="M14" i="1" s="1"/>
  <c r="J16" i="1"/>
  <c r="M16" i="1" s="1"/>
  <c r="J18" i="1"/>
  <c r="M18" i="1" s="1"/>
  <c r="J20" i="1"/>
  <c r="M20" i="1" s="1"/>
  <c r="J22" i="1"/>
  <c r="M22" i="1" s="1"/>
  <c r="J23" i="1"/>
  <c r="M23" i="1" s="1"/>
  <c r="J25" i="1"/>
  <c r="M25" i="1" s="1"/>
  <c r="J26" i="1"/>
  <c r="M26" i="1" s="1"/>
  <c r="J27" i="1"/>
  <c r="M27" i="1" s="1"/>
  <c r="J28" i="1"/>
  <c r="M28" i="1" s="1"/>
  <c r="J29" i="1"/>
  <c r="M29" i="1" s="1"/>
  <c r="J30" i="1"/>
  <c r="M30" i="1" s="1"/>
  <c r="J31" i="1"/>
  <c r="M31" i="1" s="1"/>
  <c r="J32" i="1"/>
  <c r="M32" i="1" s="1"/>
  <c r="J34" i="1"/>
  <c r="M34" i="1" s="1"/>
  <c r="J35" i="1"/>
  <c r="M35" i="1" s="1"/>
  <c r="J36" i="1"/>
  <c r="M36" i="1" s="1"/>
  <c r="M6" i="1"/>
  <c r="J9" i="1"/>
  <c r="M9" i="1" s="1"/>
  <c r="J11" i="1"/>
  <c r="M11" i="1" s="1"/>
  <c r="J13" i="1"/>
  <c r="M13" i="1" s="1"/>
  <c r="J15" i="1"/>
  <c r="M15" i="1" s="1"/>
  <c r="J17" i="1"/>
  <c r="M17" i="1" s="1"/>
  <c r="J19" i="1"/>
  <c r="M19" i="1" s="1"/>
  <c r="J21" i="1"/>
  <c r="M21" i="1" s="1"/>
  <c r="J24" i="1"/>
  <c r="M24" i="1" s="1"/>
  <c r="J33" i="1"/>
  <c r="M33" i="1" s="1"/>
  <c r="J37" i="1"/>
  <c r="M37" i="1" s="1"/>
  <c r="J38" i="1"/>
  <c r="M38" i="1" s="1"/>
  <c r="J39" i="1"/>
  <c r="M39" i="1" s="1"/>
  <c r="J40" i="1"/>
  <c r="M40" i="1" s="1"/>
  <c r="J41" i="1"/>
  <c r="M41" i="1" s="1"/>
  <c r="J42" i="1"/>
  <c r="M42" i="1" s="1"/>
  <c r="J43" i="1"/>
  <c r="M43" i="1" s="1"/>
  <c r="J44" i="1"/>
  <c r="M44" i="1" s="1"/>
  <c r="J45" i="1"/>
  <c r="M45" i="1" s="1"/>
  <c r="J46" i="1"/>
  <c r="M46" i="1" s="1"/>
  <c r="J47" i="1"/>
  <c r="M47" i="1" s="1"/>
  <c r="J48" i="1"/>
  <c r="M48" i="1" s="1"/>
  <c r="M49" i="1" l="1"/>
</calcChain>
</file>

<file path=xl/sharedStrings.xml><?xml version="1.0" encoding="utf-8"?>
<sst xmlns="http://schemas.openxmlformats.org/spreadsheetml/2006/main" count="237" uniqueCount="125">
  <si>
    <t>DATE</t>
  </si>
  <si>
    <t>BALASORE</t>
  </si>
  <si>
    <t>ANGUL</t>
  </si>
  <si>
    <t>JAJPUR TOWN</t>
  </si>
  <si>
    <t>CTC</t>
  </si>
  <si>
    <t>FROM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</si>
  <si>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</si>
  <si>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</si>
  <si>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</si>
  <si>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</si>
  <si>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</si>
  <si>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</si>
  <si>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</si>
  <si>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</si>
  <si>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DESTINATION</t>
  </si>
  <si>
    <t>BARIPADA</t>
  </si>
  <si>
    <t>SL.</t>
  </si>
  <si>
    <t>LR NO.</t>
  </si>
  <si>
    <t>INV.NO.</t>
  </si>
  <si>
    <t>04/10/2025</t>
  </si>
  <si>
    <t>PL/JA/12075</t>
  </si>
  <si>
    <t>6842</t>
  </si>
  <si>
    <t>PL/JA/12076</t>
  </si>
  <si>
    <t>6838/39/40</t>
  </si>
  <si>
    <t>08/10/2025</t>
  </si>
  <si>
    <t>PL/JA/12209</t>
  </si>
  <si>
    <t>7068/69/70</t>
  </si>
  <si>
    <t>PL/JA/12210</t>
  </si>
  <si>
    <t>7076/7077</t>
  </si>
  <si>
    <t>PL/JA/12218</t>
  </si>
  <si>
    <t>7105</t>
  </si>
  <si>
    <t>PL/JA/12219</t>
  </si>
  <si>
    <t>7112</t>
  </si>
  <si>
    <t>PL/JA/12220</t>
  </si>
  <si>
    <t>1706</t>
  </si>
  <si>
    <t>09/10/2025</t>
  </si>
  <si>
    <t>PL/JA/12296</t>
  </si>
  <si>
    <t>7546</t>
  </si>
  <si>
    <t>PL/JA/12297</t>
  </si>
  <si>
    <t>7550</t>
  </si>
  <si>
    <t>14/10/2025</t>
  </si>
  <si>
    <t>PL/JA/12540</t>
  </si>
  <si>
    <t>7844</t>
  </si>
  <si>
    <t>PL/JA/12541</t>
  </si>
  <si>
    <t>7847</t>
  </si>
  <si>
    <t>PL/JA/12545</t>
  </si>
  <si>
    <t>PL/JA/12605</t>
  </si>
  <si>
    <t>7893</t>
  </si>
  <si>
    <t>15/10/2025</t>
  </si>
  <si>
    <t>PL/JA/12591</t>
  </si>
  <si>
    <t>7995</t>
  </si>
  <si>
    <t>PL/JA/12593</t>
  </si>
  <si>
    <t>PL/JA/12594</t>
  </si>
  <si>
    <t>8027</t>
  </si>
  <si>
    <t>PL/JA/12596</t>
  </si>
  <si>
    <t>7732</t>
  </si>
  <si>
    <t>22/10/2025</t>
  </si>
  <si>
    <t>PL/JA/12904</t>
  </si>
  <si>
    <t>8755</t>
  </si>
  <si>
    <t>PL/JA/12905</t>
  </si>
  <si>
    <t>8761</t>
  </si>
  <si>
    <t>27/10/2025</t>
  </si>
  <si>
    <t>PL/JA/13118</t>
  </si>
  <si>
    <t>9274</t>
  </si>
  <si>
    <t>PL/JA/13120</t>
  </si>
  <si>
    <t>19267</t>
  </si>
  <si>
    <t>PL/JA/13133</t>
  </si>
  <si>
    <t>8037</t>
  </si>
  <si>
    <t>PL/JA/13134</t>
  </si>
  <si>
    <t>8036</t>
  </si>
  <si>
    <t>31/10/2025</t>
  </si>
  <si>
    <t>PL/JA/13491</t>
  </si>
  <si>
    <t>9667/9668/9669</t>
  </si>
  <si>
    <t>PL/JA/13492</t>
  </si>
  <si>
    <t>9663</t>
  </si>
  <si>
    <t>Kindly, verify &amp; confirm within 7 days, else GST will be filed by 20th DECEMBER, 2025. 
GST to be paid by Consignor under Reverse Charge Mechanism(RCM) as per GST.</t>
  </si>
  <si>
    <t>03/11/2025</t>
  </si>
  <si>
    <t>PL/JA/13641</t>
  </si>
  <si>
    <t>9917</t>
  </si>
  <si>
    <t>PL/JA/13643</t>
  </si>
  <si>
    <t>9911</t>
  </si>
  <si>
    <t>05/11/2025</t>
  </si>
  <si>
    <t>PL/JA/13788</t>
  </si>
  <si>
    <t>38472</t>
  </si>
  <si>
    <t>PL/JA/13789</t>
  </si>
  <si>
    <t>37476</t>
  </si>
  <si>
    <t>7726/7727/
7728/7729</t>
  </si>
  <si>
    <t>14/11/2025</t>
  </si>
  <si>
    <t>PL/JA/14204</t>
  </si>
  <si>
    <t>21063/64</t>
  </si>
  <si>
    <t>PL/JA/14205</t>
  </si>
  <si>
    <t>21061/1062</t>
  </si>
  <si>
    <t>15/11/2025</t>
  </si>
  <si>
    <t>PL/JA/14260</t>
  </si>
  <si>
    <t>21183/84/85/
86/87/88</t>
  </si>
  <si>
    <t>PL/JA/14262</t>
  </si>
  <si>
    <t>21190</t>
  </si>
  <si>
    <t>PL/JA/14263</t>
  </si>
  <si>
    <t>21192</t>
  </si>
  <si>
    <t>PL/JA/14265</t>
  </si>
  <si>
    <t>21191</t>
  </si>
  <si>
    <t>PL/JA/14267</t>
  </si>
  <si>
    <t>1173</t>
  </si>
  <si>
    <t>PL/JA/14268</t>
  </si>
  <si>
    <t>1160</t>
  </si>
  <si>
    <t>PL/JA/14269</t>
  </si>
  <si>
    <t>1155</t>
  </si>
  <si>
    <t>17/11/2025</t>
  </si>
  <si>
    <t>PL/JA/14364</t>
  </si>
  <si>
    <t>8923/8943</t>
  </si>
  <si>
    <t>PL/JA/14365</t>
  </si>
  <si>
    <t>8922/8939</t>
  </si>
  <si>
    <t>PL/JA/14371</t>
  </si>
  <si>
    <t>1270</t>
  </si>
  <si>
    <t>28/11/2025</t>
  </si>
  <si>
    <t>PL/JA/15072</t>
  </si>
  <si>
    <t>9622</t>
  </si>
  <si>
    <t>PL/JA/15073</t>
  </si>
  <si>
    <t>9618</t>
  </si>
  <si>
    <t>29/11/2025</t>
  </si>
  <si>
    <t>PL/JA/15062</t>
  </si>
  <si>
    <t>2337/2338/2339</t>
  </si>
  <si>
    <t>(RUPEES SEVENTEEN THOUSAND TWO HUNDRED ELEVEN ONLY)</t>
  </si>
  <si>
    <t>Thanking you for your business.
PRAGATI LOGISTICS</t>
  </si>
  <si>
    <t>Bill Date: 30/11/2025
Bill NO : 21230
Total Amount : 17211.00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</si>
</sst>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2" fontId="0" fillId="0" borderId="17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horizontal="left" vertical="center" wrapText="1"/>
    </xf>
    <xf numFmtId="0" fontId="0" fillId="0" borderId="23" xfId="0" applyNumberFormat="1" applyFont="1" applyBorder="1" applyAlignment="1">
      <alignment horizontal="left" vertical="center"/>
    </xf>
    <xf numFmtId="2" fontId="0" fillId="0" borderId="23" xfId="0" applyNumberFormat="1" applyFont="1" applyBorder="1" applyAlignment="1">
      <alignment vertical="center"/>
    </xf>
    <xf numFmtId="2" fontId="0" fillId="0" borderId="24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left" vertical="center" wrapText="1"/>
    </xf>
    <xf numFmtId="0" fontId="0" fillId="0" borderId="20" xfId="0" applyNumberFormat="1" applyFont="1" applyBorder="1" applyAlignment="1">
      <alignment horizontal="left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8</xdr:col>
      <xdr:colOff>47626</xdr:colOff>
      <xdr:row>1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4467226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tabSelected="1" workbookViewId="0">
      <selection activeCell="S8" sqref="S8"/>
    </sheetView>
  </sheetViews>
  <sheetFormatPr defaultRowHeight="15"/>
  <cols>
    <col min="1" max="1" width="2.140625" customWidth="1"/>
    <col min="2" max="2" width="3.5703125" customWidth="1"/>
    <col min="3" max="3" width="10.7109375" bestFit="1" customWidth="1"/>
    <col min="4" max="4" width="11.7109375" bestFit="1" customWidth="1"/>
    <col min="5" max="5" width="14.85546875" style="1" bestFit="1" customWidth="1"/>
    <col min="6" max="6" width="6.42578125" bestFit="1" customWidth="1"/>
    <col min="7" max="7" width="13.5703125" bestFit="1" customWidth="1"/>
    <col min="8" max="8" width="5.42578125" bestFit="1" customWidth="1"/>
    <col min="9" max="9" width="6.42578125" customWidth="1"/>
    <col min="10" max="10" width="6.7109375" customWidth="1"/>
    <col min="11" max="11" width="6.140625" customWidth="1"/>
    <col min="12" max="12" width="6.42578125" bestFit="1" customWidth="1"/>
    <col min="13" max="13" width="8.5703125" bestFit="1" customWidth="1"/>
  </cols>
  <sheetData>
    <row r="1" spans="2:16" ht="9" customHeight="1" thickBot="1"/>
    <row r="2" spans="2:16" s="1" customFormat="1" ht="78" customHeight="1" thickBot="1">
      <c r="B2" s="30"/>
      <c r="C2" s="31"/>
      <c r="D2" s="31"/>
      <c r="E2" s="31"/>
      <c r="F2" s="31"/>
      <c r="G2" s="31"/>
      <c r="H2" s="31"/>
      <c r="I2" s="32" t="s">
        <v>12</v>
      </c>
      <c r="J2" s="32"/>
      <c r="K2" s="32"/>
      <c r="L2" s="32"/>
      <c r="M2" s="33"/>
      <c r="P2" s="2"/>
    </row>
    <row r="3" spans="2:16" s="1" customFormat="1" ht="66.75" customHeight="1" thickBot="1">
      <c r="B3" s="34" t="s">
        <v>13</v>
      </c>
      <c r="C3" s="35"/>
      <c r="D3" s="35"/>
      <c r="E3" s="35"/>
      <c r="F3" s="35"/>
      <c r="G3" s="35"/>
      <c r="H3" s="36"/>
      <c r="I3" s="37" t="s">
        <v>124</v>
      </c>
      <c r="J3" s="38"/>
      <c r="K3" s="38"/>
      <c r="L3" s="38"/>
      <c r="M3" s="39"/>
      <c r="O3" s="2"/>
    </row>
    <row r="4" spans="2:16" s="4" customFormat="1" ht="17.100000000000001" customHeight="1" thickBot="1">
      <c r="B4" s="13" t="s">
        <v>16</v>
      </c>
      <c r="C4" s="14" t="s">
        <v>0</v>
      </c>
      <c r="D4" s="14" t="s">
        <v>17</v>
      </c>
      <c r="E4" s="15" t="s">
        <v>18</v>
      </c>
      <c r="F4" s="14" t="s">
        <v>5</v>
      </c>
      <c r="G4" s="14" t="s">
        <v>14</v>
      </c>
      <c r="H4" s="14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7" t="s">
        <v>11</v>
      </c>
    </row>
    <row r="5" spans="2:16" s="4" customFormat="1" ht="17.100000000000001" customHeight="1">
      <c r="B5" s="47">
        <v>1</v>
      </c>
      <c r="C5" s="48" t="s">
        <v>76</v>
      </c>
      <c r="D5" s="48" t="s">
        <v>77</v>
      </c>
      <c r="E5" s="49" t="s">
        <v>78</v>
      </c>
      <c r="F5" s="50" t="s">
        <v>4</v>
      </c>
      <c r="G5" s="48" t="s">
        <v>15</v>
      </c>
      <c r="H5" s="48">
        <v>2</v>
      </c>
      <c r="I5" s="51">
        <f>VLOOKUP(G5,'[1]ARISTO PHARMASEUTICALS'!$C$3:$E$45,3,FALSE)</f>
        <v>26.35</v>
      </c>
      <c r="J5" s="51">
        <f>H5*I5*20%</f>
        <v>10.540000000000001</v>
      </c>
      <c r="K5" s="51">
        <f>H5*2</f>
        <v>4</v>
      </c>
      <c r="L5" s="51">
        <v>35</v>
      </c>
      <c r="M5" s="52">
        <f>H5*I5+J5+K5+L5</f>
        <v>102.24000000000001</v>
      </c>
    </row>
    <row r="6" spans="2:16" s="4" customFormat="1" ht="17.100000000000001" customHeight="1">
      <c r="B6" s="7">
        <v>2</v>
      </c>
      <c r="C6" s="5" t="s">
        <v>76</v>
      </c>
      <c r="D6" s="5" t="s">
        <v>79</v>
      </c>
      <c r="E6" s="43" t="s">
        <v>80</v>
      </c>
      <c r="F6" s="44" t="s">
        <v>4</v>
      </c>
      <c r="G6" s="5" t="s">
        <v>15</v>
      </c>
      <c r="H6" s="5">
        <v>26</v>
      </c>
      <c r="I6" s="6">
        <f>VLOOKUP(G6,'[1]ARISTO PHARMASEUTICALS'!$C$3:$E$45,3,FALSE)</f>
        <v>26.35</v>
      </c>
      <c r="J6" s="6">
        <f t="shared" ref="J6:J48" si="0">H6*I6*20%</f>
        <v>137.02000000000001</v>
      </c>
      <c r="K6" s="6">
        <f t="shared" ref="K6:K48" si="1">H6*2</f>
        <v>52</v>
      </c>
      <c r="L6" s="6">
        <v>35</v>
      </c>
      <c r="M6" s="8">
        <f t="shared" ref="M6:M48" si="2">H6*I6+J6+K6+L6</f>
        <v>909.12</v>
      </c>
    </row>
    <row r="7" spans="2:16" s="4" customFormat="1" ht="17.100000000000001" customHeight="1">
      <c r="B7" s="7">
        <v>3</v>
      </c>
      <c r="C7" s="5" t="s">
        <v>19</v>
      </c>
      <c r="D7" s="5" t="s">
        <v>20</v>
      </c>
      <c r="E7" s="43" t="s">
        <v>21</v>
      </c>
      <c r="F7" s="44" t="s">
        <v>4</v>
      </c>
      <c r="G7" s="5" t="s">
        <v>2</v>
      </c>
      <c r="H7" s="5">
        <v>1</v>
      </c>
      <c r="I7" s="6">
        <f>VLOOKUP(G7,'[1]ARISTO PHARMASEUTICALS'!$C$3:$E$45,3,FALSE)</f>
        <v>33.81</v>
      </c>
      <c r="J7" s="6">
        <f t="shared" si="0"/>
        <v>6.7620000000000005</v>
      </c>
      <c r="K7" s="6">
        <f t="shared" si="1"/>
        <v>2</v>
      </c>
      <c r="L7" s="6">
        <v>35</v>
      </c>
      <c r="M7" s="8">
        <f t="shared" si="2"/>
        <v>77.572000000000003</v>
      </c>
    </row>
    <row r="8" spans="2:16" s="4" customFormat="1" ht="17.100000000000001" customHeight="1">
      <c r="B8" s="7">
        <v>4</v>
      </c>
      <c r="C8" s="5" t="s">
        <v>19</v>
      </c>
      <c r="D8" s="5" t="s">
        <v>22</v>
      </c>
      <c r="E8" s="43" t="s">
        <v>23</v>
      </c>
      <c r="F8" s="44" t="s">
        <v>4</v>
      </c>
      <c r="G8" s="5" t="s">
        <v>2</v>
      </c>
      <c r="H8" s="5">
        <v>9</v>
      </c>
      <c r="I8" s="6">
        <f>VLOOKUP(G8,'[1]ARISTO PHARMASEUTICALS'!$C$3:$E$45,3,FALSE)</f>
        <v>33.81</v>
      </c>
      <c r="J8" s="6">
        <f t="shared" si="0"/>
        <v>60.858000000000004</v>
      </c>
      <c r="K8" s="6">
        <f t="shared" si="1"/>
        <v>18</v>
      </c>
      <c r="L8" s="6">
        <v>35</v>
      </c>
      <c r="M8" s="8">
        <f t="shared" si="2"/>
        <v>418.14800000000002</v>
      </c>
    </row>
    <row r="9" spans="2:16" s="4" customFormat="1" ht="17.100000000000001" customHeight="1">
      <c r="B9" s="7">
        <v>5</v>
      </c>
      <c r="C9" s="5" t="s">
        <v>81</v>
      </c>
      <c r="D9" s="5" t="s">
        <v>82</v>
      </c>
      <c r="E9" s="43" t="s">
        <v>83</v>
      </c>
      <c r="F9" s="44" t="s">
        <v>4</v>
      </c>
      <c r="G9" s="5" t="s">
        <v>1</v>
      </c>
      <c r="H9" s="5">
        <v>2</v>
      </c>
      <c r="I9" s="6">
        <f>VLOOKUP(G9,'[1]ARISTO PHARMASEUTICALS'!$C$3:$E$45,3,FALSE)</f>
        <v>26.35</v>
      </c>
      <c r="J9" s="6">
        <f t="shared" si="0"/>
        <v>10.540000000000001</v>
      </c>
      <c r="K9" s="6">
        <f t="shared" si="1"/>
        <v>4</v>
      </c>
      <c r="L9" s="6">
        <v>35</v>
      </c>
      <c r="M9" s="8">
        <f t="shared" si="2"/>
        <v>102.24000000000001</v>
      </c>
    </row>
    <row r="10" spans="2:16" s="4" customFormat="1" ht="17.100000000000001" customHeight="1">
      <c r="B10" s="7">
        <v>6</v>
      </c>
      <c r="C10" s="5" t="s">
        <v>81</v>
      </c>
      <c r="D10" s="5" t="s">
        <v>84</v>
      </c>
      <c r="E10" s="43" t="s">
        <v>85</v>
      </c>
      <c r="F10" s="44" t="s">
        <v>4</v>
      </c>
      <c r="G10" s="5" t="s">
        <v>1</v>
      </c>
      <c r="H10" s="5">
        <v>2</v>
      </c>
      <c r="I10" s="6">
        <f>VLOOKUP(G10,'[1]ARISTO PHARMASEUTICALS'!$C$3:$E$45,3,FALSE)</f>
        <v>26.35</v>
      </c>
      <c r="J10" s="6">
        <f t="shared" si="0"/>
        <v>10.540000000000001</v>
      </c>
      <c r="K10" s="6">
        <f t="shared" si="1"/>
        <v>4</v>
      </c>
      <c r="L10" s="6">
        <v>35</v>
      </c>
      <c r="M10" s="8">
        <f t="shared" si="2"/>
        <v>102.24000000000001</v>
      </c>
    </row>
    <row r="11" spans="2:16" s="4" customFormat="1" ht="17.100000000000001" customHeight="1">
      <c r="B11" s="7">
        <v>7</v>
      </c>
      <c r="C11" s="5" t="s">
        <v>24</v>
      </c>
      <c r="D11" s="5" t="s">
        <v>25</v>
      </c>
      <c r="E11" s="43" t="s">
        <v>26</v>
      </c>
      <c r="F11" s="44" t="s">
        <v>4</v>
      </c>
      <c r="G11" s="5" t="s">
        <v>15</v>
      </c>
      <c r="H11" s="5">
        <v>21</v>
      </c>
      <c r="I11" s="6">
        <f>VLOOKUP(G11,'[1]ARISTO PHARMASEUTICALS'!$C$3:$E$45,3,FALSE)</f>
        <v>26.35</v>
      </c>
      <c r="J11" s="6">
        <f t="shared" si="0"/>
        <v>110.67000000000002</v>
      </c>
      <c r="K11" s="6">
        <f t="shared" si="1"/>
        <v>42</v>
      </c>
      <c r="L11" s="6">
        <v>35</v>
      </c>
      <c r="M11" s="8">
        <f t="shared" si="2"/>
        <v>741.02</v>
      </c>
    </row>
    <row r="12" spans="2:16" s="4" customFormat="1" ht="17.100000000000001" customHeight="1">
      <c r="B12" s="7">
        <v>8</v>
      </c>
      <c r="C12" s="5" t="s">
        <v>24</v>
      </c>
      <c r="D12" s="5" t="s">
        <v>27</v>
      </c>
      <c r="E12" s="43" t="s">
        <v>28</v>
      </c>
      <c r="F12" s="44" t="s">
        <v>4</v>
      </c>
      <c r="G12" s="5" t="s">
        <v>15</v>
      </c>
      <c r="H12" s="5">
        <v>1</v>
      </c>
      <c r="I12" s="6">
        <f>VLOOKUP(G12,'[1]ARISTO PHARMASEUTICALS'!$C$3:$E$45,3,FALSE)</f>
        <v>26.35</v>
      </c>
      <c r="J12" s="6">
        <f t="shared" si="0"/>
        <v>5.2700000000000005</v>
      </c>
      <c r="K12" s="6">
        <f t="shared" si="1"/>
        <v>2</v>
      </c>
      <c r="L12" s="6">
        <v>35</v>
      </c>
      <c r="M12" s="8">
        <f t="shared" si="2"/>
        <v>68.62</v>
      </c>
    </row>
    <row r="13" spans="2:16" s="4" customFormat="1" ht="17.100000000000001" customHeight="1">
      <c r="B13" s="7">
        <v>9</v>
      </c>
      <c r="C13" s="5" t="s">
        <v>24</v>
      </c>
      <c r="D13" s="5" t="s">
        <v>29</v>
      </c>
      <c r="E13" s="43" t="s">
        <v>30</v>
      </c>
      <c r="F13" s="44" t="s">
        <v>4</v>
      </c>
      <c r="G13" s="5" t="s">
        <v>2</v>
      </c>
      <c r="H13" s="5">
        <v>4</v>
      </c>
      <c r="I13" s="6">
        <f>VLOOKUP(G13,'[1]ARISTO PHARMASEUTICALS'!$C$3:$E$45,3,FALSE)</f>
        <v>33.81</v>
      </c>
      <c r="J13" s="6">
        <f t="shared" si="0"/>
        <v>27.048000000000002</v>
      </c>
      <c r="K13" s="6">
        <f t="shared" si="1"/>
        <v>8</v>
      </c>
      <c r="L13" s="6">
        <v>35</v>
      </c>
      <c r="M13" s="8">
        <f t="shared" si="2"/>
        <v>205.28800000000001</v>
      </c>
    </row>
    <row r="14" spans="2:16" s="4" customFormat="1" ht="17.100000000000001" customHeight="1">
      <c r="B14" s="7">
        <v>10</v>
      </c>
      <c r="C14" s="5" t="s">
        <v>24</v>
      </c>
      <c r="D14" s="5" t="s">
        <v>31</v>
      </c>
      <c r="E14" s="43" t="s">
        <v>32</v>
      </c>
      <c r="F14" s="44" t="s">
        <v>4</v>
      </c>
      <c r="G14" s="5" t="s">
        <v>2</v>
      </c>
      <c r="H14" s="5">
        <v>1</v>
      </c>
      <c r="I14" s="6">
        <f>VLOOKUP(G14,'[1]ARISTO PHARMASEUTICALS'!$C$3:$E$45,3,FALSE)</f>
        <v>33.81</v>
      </c>
      <c r="J14" s="6">
        <f t="shared" si="0"/>
        <v>6.7620000000000005</v>
      </c>
      <c r="K14" s="6">
        <f t="shared" si="1"/>
        <v>2</v>
      </c>
      <c r="L14" s="6">
        <v>35</v>
      </c>
      <c r="M14" s="8">
        <f t="shared" si="2"/>
        <v>77.572000000000003</v>
      </c>
    </row>
    <row r="15" spans="2:16" s="4" customFormat="1" ht="17.100000000000001" customHeight="1">
      <c r="B15" s="7">
        <v>11</v>
      </c>
      <c r="C15" s="5" t="s">
        <v>24</v>
      </c>
      <c r="D15" s="5" t="s">
        <v>33</v>
      </c>
      <c r="E15" s="43" t="s">
        <v>34</v>
      </c>
      <c r="F15" s="44" t="s">
        <v>4</v>
      </c>
      <c r="G15" s="5" t="s">
        <v>2</v>
      </c>
      <c r="H15" s="5">
        <v>28</v>
      </c>
      <c r="I15" s="6">
        <f>VLOOKUP(G15,'[1]ARISTO PHARMASEUTICALS'!$C$3:$E$45,3,FALSE)</f>
        <v>33.81</v>
      </c>
      <c r="J15" s="6">
        <f t="shared" si="0"/>
        <v>189.33600000000001</v>
      </c>
      <c r="K15" s="6">
        <f t="shared" si="1"/>
        <v>56</v>
      </c>
      <c r="L15" s="6">
        <v>35</v>
      </c>
      <c r="M15" s="8">
        <f t="shared" si="2"/>
        <v>1227.0160000000001</v>
      </c>
    </row>
    <row r="16" spans="2:16" s="4" customFormat="1" ht="17.100000000000001" customHeight="1">
      <c r="B16" s="7">
        <v>12</v>
      </c>
      <c r="C16" s="5" t="s">
        <v>35</v>
      </c>
      <c r="D16" s="5" t="s">
        <v>36</v>
      </c>
      <c r="E16" s="43" t="s">
        <v>37</v>
      </c>
      <c r="F16" s="44" t="s">
        <v>4</v>
      </c>
      <c r="G16" s="5" t="s">
        <v>1</v>
      </c>
      <c r="H16" s="5">
        <v>2</v>
      </c>
      <c r="I16" s="6">
        <f>VLOOKUP(G16,'[1]ARISTO PHARMASEUTICALS'!$C$3:$E$45,3,FALSE)</f>
        <v>26.35</v>
      </c>
      <c r="J16" s="6">
        <f t="shared" si="0"/>
        <v>10.540000000000001</v>
      </c>
      <c r="K16" s="6">
        <f t="shared" si="1"/>
        <v>4</v>
      </c>
      <c r="L16" s="6">
        <v>35</v>
      </c>
      <c r="M16" s="8">
        <f t="shared" si="2"/>
        <v>102.24000000000001</v>
      </c>
    </row>
    <row r="17" spans="2:13" s="4" customFormat="1" ht="17.100000000000001" customHeight="1">
      <c r="B17" s="7">
        <v>13</v>
      </c>
      <c r="C17" s="5" t="s">
        <v>35</v>
      </c>
      <c r="D17" s="5" t="s">
        <v>38</v>
      </c>
      <c r="E17" s="43" t="s">
        <v>39</v>
      </c>
      <c r="F17" s="44" t="s">
        <v>4</v>
      </c>
      <c r="G17" s="5" t="s">
        <v>1</v>
      </c>
      <c r="H17" s="5">
        <v>2</v>
      </c>
      <c r="I17" s="6">
        <f>VLOOKUP(G17,'[1]ARISTO PHARMASEUTICALS'!$C$3:$E$45,3,FALSE)</f>
        <v>26.35</v>
      </c>
      <c r="J17" s="6">
        <f t="shared" si="0"/>
        <v>10.540000000000001</v>
      </c>
      <c r="K17" s="6">
        <f t="shared" si="1"/>
        <v>4</v>
      </c>
      <c r="L17" s="6">
        <v>35</v>
      </c>
      <c r="M17" s="8">
        <f t="shared" si="2"/>
        <v>102.24000000000001</v>
      </c>
    </row>
    <row r="18" spans="2:13" s="4" customFormat="1" ht="17.100000000000001" customHeight="1">
      <c r="B18" s="7">
        <v>14</v>
      </c>
      <c r="C18" s="5" t="s">
        <v>40</v>
      </c>
      <c r="D18" s="5" t="s">
        <v>41</v>
      </c>
      <c r="E18" s="43" t="s">
        <v>42</v>
      </c>
      <c r="F18" s="44" t="s">
        <v>4</v>
      </c>
      <c r="G18" s="5" t="s">
        <v>15</v>
      </c>
      <c r="H18" s="5">
        <v>10</v>
      </c>
      <c r="I18" s="6">
        <f>VLOOKUP(G18,'[1]ARISTO PHARMASEUTICALS'!$C$3:$E$45,3,FALSE)</f>
        <v>26.35</v>
      </c>
      <c r="J18" s="6">
        <f t="shared" si="0"/>
        <v>52.7</v>
      </c>
      <c r="K18" s="6">
        <f t="shared" si="1"/>
        <v>20</v>
      </c>
      <c r="L18" s="6">
        <v>35</v>
      </c>
      <c r="M18" s="8">
        <f t="shared" si="2"/>
        <v>371.2</v>
      </c>
    </row>
    <row r="19" spans="2:13" s="4" customFormat="1" ht="17.100000000000001" customHeight="1">
      <c r="B19" s="7">
        <v>15</v>
      </c>
      <c r="C19" s="5" t="s">
        <v>40</v>
      </c>
      <c r="D19" s="5" t="s">
        <v>43</v>
      </c>
      <c r="E19" s="43" t="s">
        <v>44</v>
      </c>
      <c r="F19" s="44" t="s">
        <v>4</v>
      </c>
      <c r="G19" s="5" t="s">
        <v>15</v>
      </c>
      <c r="H19" s="5">
        <v>5</v>
      </c>
      <c r="I19" s="6">
        <f>VLOOKUP(G19,'[1]ARISTO PHARMASEUTICALS'!$C$3:$E$45,3,FALSE)</f>
        <v>26.35</v>
      </c>
      <c r="J19" s="6">
        <f t="shared" si="0"/>
        <v>26.35</v>
      </c>
      <c r="K19" s="6">
        <f t="shared" si="1"/>
        <v>10</v>
      </c>
      <c r="L19" s="6">
        <v>35</v>
      </c>
      <c r="M19" s="8">
        <f t="shared" si="2"/>
        <v>203.1</v>
      </c>
    </row>
    <row r="20" spans="2:13" s="4" customFormat="1" ht="17.100000000000001" customHeight="1">
      <c r="B20" s="7">
        <v>16</v>
      </c>
      <c r="C20" s="5" t="s">
        <v>40</v>
      </c>
      <c r="D20" s="5" t="s">
        <v>45</v>
      </c>
      <c r="E20" s="43" t="s">
        <v>86</v>
      </c>
      <c r="F20" s="44" t="s">
        <v>4</v>
      </c>
      <c r="G20" s="5" t="s">
        <v>3</v>
      </c>
      <c r="H20" s="5">
        <v>22</v>
      </c>
      <c r="I20" s="6">
        <f>VLOOKUP(G20,'[1]ARISTO PHARMASEUTICALS'!$C$3:$E$45,3,FALSE)</f>
        <v>38.630000000000003</v>
      </c>
      <c r="J20" s="6">
        <f t="shared" si="0"/>
        <v>169.97200000000001</v>
      </c>
      <c r="K20" s="6">
        <f t="shared" si="1"/>
        <v>44</v>
      </c>
      <c r="L20" s="6">
        <v>35</v>
      </c>
      <c r="M20" s="8">
        <f t="shared" si="2"/>
        <v>1098.8319999999999</v>
      </c>
    </row>
    <row r="21" spans="2:13" s="4" customFormat="1" ht="17.100000000000001" customHeight="1">
      <c r="B21" s="7">
        <v>17</v>
      </c>
      <c r="C21" s="5" t="s">
        <v>40</v>
      </c>
      <c r="D21" s="5" t="s">
        <v>46</v>
      </c>
      <c r="E21" s="43" t="s">
        <v>47</v>
      </c>
      <c r="F21" s="44" t="s">
        <v>4</v>
      </c>
      <c r="G21" s="5" t="s">
        <v>2</v>
      </c>
      <c r="H21" s="5">
        <v>1</v>
      </c>
      <c r="I21" s="6">
        <f>VLOOKUP(G21,'[1]ARISTO PHARMASEUTICALS'!$C$3:$E$45,3,FALSE)</f>
        <v>33.81</v>
      </c>
      <c r="J21" s="6">
        <f t="shared" si="0"/>
        <v>6.7620000000000005</v>
      </c>
      <c r="K21" s="6">
        <f t="shared" si="1"/>
        <v>2</v>
      </c>
      <c r="L21" s="6">
        <v>35</v>
      </c>
      <c r="M21" s="8">
        <f t="shared" si="2"/>
        <v>77.572000000000003</v>
      </c>
    </row>
    <row r="22" spans="2:13" s="4" customFormat="1" ht="17.100000000000001" customHeight="1">
      <c r="B22" s="7">
        <v>18</v>
      </c>
      <c r="C22" s="5" t="s">
        <v>87</v>
      </c>
      <c r="D22" s="5" t="s">
        <v>88</v>
      </c>
      <c r="E22" s="43" t="s">
        <v>89</v>
      </c>
      <c r="F22" s="44" t="s">
        <v>4</v>
      </c>
      <c r="G22" s="5" t="s">
        <v>15</v>
      </c>
      <c r="H22" s="5">
        <v>2</v>
      </c>
      <c r="I22" s="6">
        <f>VLOOKUP(G22,'[1]ARISTO PHARMASEUTICALS'!$C$3:$E$45,3,FALSE)</f>
        <v>26.35</v>
      </c>
      <c r="J22" s="6">
        <f t="shared" si="0"/>
        <v>10.540000000000001</v>
      </c>
      <c r="K22" s="6">
        <f t="shared" si="1"/>
        <v>4</v>
      </c>
      <c r="L22" s="6">
        <v>35</v>
      </c>
      <c r="M22" s="8">
        <f t="shared" si="2"/>
        <v>102.24000000000001</v>
      </c>
    </row>
    <row r="23" spans="2:13" s="4" customFormat="1" ht="17.100000000000001" customHeight="1">
      <c r="B23" s="7">
        <v>19</v>
      </c>
      <c r="C23" s="5" t="s">
        <v>87</v>
      </c>
      <c r="D23" s="5" t="s">
        <v>90</v>
      </c>
      <c r="E23" s="43" t="s">
        <v>91</v>
      </c>
      <c r="F23" s="44" t="s">
        <v>4</v>
      </c>
      <c r="G23" s="5" t="s">
        <v>15</v>
      </c>
      <c r="H23" s="5">
        <v>3</v>
      </c>
      <c r="I23" s="6">
        <f>VLOOKUP(G23,'[1]ARISTO PHARMASEUTICALS'!$C$3:$E$45,3,FALSE)</f>
        <v>26.35</v>
      </c>
      <c r="J23" s="6">
        <f t="shared" si="0"/>
        <v>15.810000000000002</v>
      </c>
      <c r="K23" s="6">
        <f t="shared" si="1"/>
        <v>6</v>
      </c>
      <c r="L23" s="6">
        <v>35</v>
      </c>
      <c r="M23" s="8">
        <f t="shared" si="2"/>
        <v>135.86000000000001</v>
      </c>
    </row>
    <row r="24" spans="2:13" s="4" customFormat="1" ht="17.100000000000001" customHeight="1">
      <c r="B24" s="7">
        <v>20</v>
      </c>
      <c r="C24" s="5" t="s">
        <v>48</v>
      </c>
      <c r="D24" s="5" t="s">
        <v>49</v>
      </c>
      <c r="E24" s="43" t="s">
        <v>50</v>
      </c>
      <c r="F24" s="44" t="s">
        <v>4</v>
      </c>
      <c r="G24" s="5" t="s">
        <v>3</v>
      </c>
      <c r="H24" s="5">
        <v>31</v>
      </c>
      <c r="I24" s="6">
        <f>VLOOKUP(G24,'[1]ARISTO PHARMASEUTICALS'!$C$3:$E$45,3,FALSE)</f>
        <v>38.630000000000003</v>
      </c>
      <c r="J24" s="6">
        <f t="shared" si="0"/>
        <v>239.506</v>
      </c>
      <c r="K24" s="6">
        <f t="shared" si="1"/>
        <v>62</v>
      </c>
      <c r="L24" s="6">
        <v>35</v>
      </c>
      <c r="M24" s="8">
        <f t="shared" si="2"/>
        <v>1534.0360000000001</v>
      </c>
    </row>
    <row r="25" spans="2:13" s="4" customFormat="1" ht="17.100000000000001" customHeight="1">
      <c r="B25" s="7">
        <v>21</v>
      </c>
      <c r="C25" s="5" t="s">
        <v>48</v>
      </c>
      <c r="D25" s="5" t="s">
        <v>51</v>
      </c>
      <c r="E25" s="43">
        <v>8025</v>
      </c>
      <c r="F25" s="44" t="s">
        <v>4</v>
      </c>
      <c r="G25" s="5" t="s">
        <v>3</v>
      </c>
      <c r="H25" s="5">
        <v>2</v>
      </c>
      <c r="I25" s="6">
        <f>VLOOKUP(G25,'[1]ARISTO PHARMASEUTICALS'!$C$3:$E$45,3,FALSE)</f>
        <v>38.630000000000003</v>
      </c>
      <c r="J25" s="6">
        <f t="shared" si="0"/>
        <v>15.452000000000002</v>
      </c>
      <c r="K25" s="6">
        <f t="shared" si="1"/>
        <v>4</v>
      </c>
      <c r="L25" s="6">
        <v>35</v>
      </c>
      <c r="M25" s="8">
        <f t="shared" si="2"/>
        <v>131.71199999999999</v>
      </c>
    </row>
    <row r="26" spans="2:13" s="4" customFormat="1" ht="17.100000000000001" customHeight="1">
      <c r="B26" s="7">
        <v>22</v>
      </c>
      <c r="C26" s="5" t="s">
        <v>48</v>
      </c>
      <c r="D26" s="5" t="s">
        <v>52</v>
      </c>
      <c r="E26" s="43" t="s">
        <v>53</v>
      </c>
      <c r="F26" s="44" t="s">
        <v>4</v>
      </c>
      <c r="G26" s="5" t="s">
        <v>3</v>
      </c>
      <c r="H26" s="5">
        <v>2</v>
      </c>
      <c r="I26" s="6">
        <f>VLOOKUP(G26,'[1]ARISTO PHARMASEUTICALS'!$C$3:$E$45,3,FALSE)</f>
        <v>38.630000000000003</v>
      </c>
      <c r="J26" s="6">
        <f t="shared" si="0"/>
        <v>15.452000000000002</v>
      </c>
      <c r="K26" s="6">
        <f t="shared" si="1"/>
        <v>4</v>
      </c>
      <c r="L26" s="6">
        <v>35</v>
      </c>
      <c r="M26" s="8">
        <f t="shared" si="2"/>
        <v>131.71199999999999</v>
      </c>
    </row>
    <row r="27" spans="2:13" s="4" customFormat="1" ht="17.100000000000001" customHeight="1">
      <c r="B27" s="7">
        <v>23</v>
      </c>
      <c r="C27" s="5" t="s">
        <v>48</v>
      </c>
      <c r="D27" s="5" t="s">
        <v>54</v>
      </c>
      <c r="E27" s="43" t="s">
        <v>55</v>
      </c>
      <c r="F27" s="44" t="s">
        <v>4</v>
      </c>
      <c r="G27" s="5" t="s">
        <v>3</v>
      </c>
      <c r="H27" s="5">
        <v>3</v>
      </c>
      <c r="I27" s="6">
        <f>VLOOKUP(G27,'[1]ARISTO PHARMASEUTICALS'!$C$3:$E$45,3,FALSE)</f>
        <v>38.630000000000003</v>
      </c>
      <c r="J27" s="6">
        <f t="shared" si="0"/>
        <v>23.178000000000004</v>
      </c>
      <c r="K27" s="6">
        <f t="shared" si="1"/>
        <v>6</v>
      </c>
      <c r="L27" s="6">
        <v>35</v>
      </c>
      <c r="M27" s="8">
        <f t="shared" si="2"/>
        <v>180.06800000000001</v>
      </c>
    </row>
    <row r="28" spans="2:13" s="4" customFormat="1" ht="17.100000000000001" customHeight="1">
      <c r="B28" s="7">
        <v>24</v>
      </c>
      <c r="C28" s="5" t="s">
        <v>92</v>
      </c>
      <c r="D28" s="5" t="s">
        <v>93</v>
      </c>
      <c r="E28" s="43" t="s">
        <v>94</v>
      </c>
      <c r="F28" s="44" t="s">
        <v>4</v>
      </c>
      <c r="G28" s="5" t="s">
        <v>2</v>
      </c>
      <c r="H28" s="5">
        <v>19</v>
      </c>
      <c r="I28" s="6">
        <f>VLOOKUP(G28,'[1]ARISTO PHARMASEUTICALS'!$C$3:$E$45,3,FALSE)</f>
        <v>33.81</v>
      </c>
      <c r="J28" s="6">
        <f t="shared" si="0"/>
        <v>128.47800000000004</v>
      </c>
      <c r="K28" s="6">
        <f t="shared" si="1"/>
        <v>38</v>
      </c>
      <c r="L28" s="6">
        <v>35</v>
      </c>
      <c r="M28" s="8">
        <f t="shared" si="2"/>
        <v>843.86800000000017</v>
      </c>
    </row>
    <row r="29" spans="2:13" s="4" customFormat="1" ht="17.100000000000001" customHeight="1">
      <c r="B29" s="7">
        <v>25</v>
      </c>
      <c r="C29" s="5" t="s">
        <v>92</v>
      </c>
      <c r="D29" s="5" t="s">
        <v>95</v>
      </c>
      <c r="E29" s="43" t="s">
        <v>96</v>
      </c>
      <c r="F29" s="44" t="s">
        <v>4</v>
      </c>
      <c r="G29" s="5" t="s">
        <v>2</v>
      </c>
      <c r="H29" s="5">
        <v>1</v>
      </c>
      <c r="I29" s="6">
        <f>VLOOKUP(G29,'[1]ARISTO PHARMASEUTICALS'!$C$3:$E$45,3,FALSE)</f>
        <v>33.81</v>
      </c>
      <c r="J29" s="6">
        <f t="shared" si="0"/>
        <v>6.7620000000000005</v>
      </c>
      <c r="K29" s="6">
        <f t="shared" si="1"/>
        <v>2</v>
      </c>
      <c r="L29" s="6">
        <v>35</v>
      </c>
      <c r="M29" s="8">
        <f t="shared" si="2"/>
        <v>77.572000000000003</v>
      </c>
    </row>
    <row r="30" spans="2:13" s="4" customFormat="1" ht="17.100000000000001" customHeight="1">
      <c r="B30" s="7">
        <v>26</v>
      </c>
      <c r="C30" s="5" t="s">
        <v>92</v>
      </c>
      <c r="D30" s="5" t="s">
        <v>97</v>
      </c>
      <c r="E30" s="43" t="s">
        <v>98</v>
      </c>
      <c r="F30" s="44" t="s">
        <v>4</v>
      </c>
      <c r="G30" s="5" t="s">
        <v>2</v>
      </c>
      <c r="H30" s="5">
        <v>3</v>
      </c>
      <c r="I30" s="6">
        <f>VLOOKUP(G30,'[1]ARISTO PHARMASEUTICALS'!$C$3:$E$45,3,FALSE)</f>
        <v>33.81</v>
      </c>
      <c r="J30" s="6">
        <f t="shared" si="0"/>
        <v>20.286000000000001</v>
      </c>
      <c r="K30" s="6">
        <f t="shared" si="1"/>
        <v>6</v>
      </c>
      <c r="L30" s="6">
        <v>35</v>
      </c>
      <c r="M30" s="8">
        <f t="shared" si="2"/>
        <v>162.71600000000001</v>
      </c>
    </row>
    <row r="31" spans="2:13" s="4" customFormat="1" ht="17.100000000000001" customHeight="1">
      <c r="B31" s="7">
        <v>27</v>
      </c>
      <c r="C31" s="5" t="s">
        <v>92</v>
      </c>
      <c r="D31" s="5" t="s">
        <v>99</v>
      </c>
      <c r="E31" s="43" t="s">
        <v>100</v>
      </c>
      <c r="F31" s="44" t="s">
        <v>4</v>
      </c>
      <c r="G31" s="5" t="s">
        <v>2</v>
      </c>
      <c r="H31" s="5">
        <v>1</v>
      </c>
      <c r="I31" s="6">
        <f>VLOOKUP(G31,'[1]ARISTO PHARMASEUTICALS'!$C$3:$E$45,3,FALSE)</f>
        <v>33.81</v>
      </c>
      <c r="J31" s="6">
        <f t="shared" si="0"/>
        <v>6.7620000000000005</v>
      </c>
      <c r="K31" s="6">
        <f t="shared" si="1"/>
        <v>2</v>
      </c>
      <c r="L31" s="6">
        <v>35</v>
      </c>
      <c r="M31" s="8">
        <f t="shared" si="2"/>
        <v>77.572000000000003</v>
      </c>
    </row>
    <row r="32" spans="2:13" s="4" customFormat="1" ht="17.100000000000001" customHeight="1">
      <c r="B32" s="7">
        <v>28</v>
      </c>
      <c r="C32" s="5" t="s">
        <v>92</v>
      </c>
      <c r="D32" s="5" t="s">
        <v>101</v>
      </c>
      <c r="E32" s="43" t="s">
        <v>102</v>
      </c>
      <c r="F32" s="44" t="s">
        <v>4</v>
      </c>
      <c r="G32" s="5" t="s">
        <v>3</v>
      </c>
      <c r="H32" s="5">
        <v>4</v>
      </c>
      <c r="I32" s="6">
        <f>VLOOKUP(G32,'[1]ARISTO PHARMASEUTICALS'!$C$3:$E$45,3,FALSE)</f>
        <v>38.630000000000003</v>
      </c>
      <c r="J32" s="6">
        <f t="shared" si="0"/>
        <v>30.904000000000003</v>
      </c>
      <c r="K32" s="6">
        <f t="shared" si="1"/>
        <v>8</v>
      </c>
      <c r="L32" s="6">
        <v>35</v>
      </c>
      <c r="M32" s="8">
        <f t="shared" si="2"/>
        <v>228.42400000000001</v>
      </c>
    </row>
    <row r="33" spans="2:13" s="4" customFormat="1" ht="17.100000000000001" customHeight="1">
      <c r="B33" s="7">
        <v>29</v>
      </c>
      <c r="C33" s="5" t="s">
        <v>92</v>
      </c>
      <c r="D33" s="5" t="s">
        <v>103</v>
      </c>
      <c r="E33" s="43" t="s">
        <v>104</v>
      </c>
      <c r="F33" s="44" t="s">
        <v>4</v>
      </c>
      <c r="G33" s="5" t="s">
        <v>3</v>
      </c>
      <c r="H33" s="5">
        <v>1</v>
      </c>
      <c r="I33" s="6">
        <f>VLOOKUP(G33,'[1]ARISTO PHARMASEUTICALS'!$C$3:$E$45,3,FALSE)</f>
        <v>38.630000000000003</v>
      </c>
      <c r="J33" s="6">
        <f t="shared" si="0"/>
        <v>7.7260000000000009</v>
      </c>
      <c r="K33" s="6">
        <f t="shared" si="1"/>
        <v>2</v>
      </c>
      <c r="L33" s="6">
        <v>35</v>
      </c>
      <c r="M33" s="8">
        <f t="shared" si="2"/>
        <v>83.355999999999995</v>
      </c>
    </row>
    <row r="34" spans="2:13" s="4" customFormat="1" ht="17.100000000000001" customHeight="1">
      <c r="B34" s="7">
        <v>30</v>
      </c>
      <c r="C34" s="5" t="s">
        <v>92</v>
      </c>
      <c r="D34" s="5" t="s">
        <v>105</v>
      </c>
      <c r="E34" s="43" t="s">
        <v>106</v>
      </c>
      <c r="F34" s="44" t="s">
        <v>4</v>
      </c>
      <c r="G34" s="5" t="s">
        <v>3</v>
      </c>
      <c r="H34" s="5">
        <v>13</v>
      </c>
      <c r="I34" s="6">
        <f>VLOOKUP(G34,'[1]ARISTO PHARMASEUTICALS'!$C$3:$E$45,3,FALSE)</f>
        <v>38.630000000000003</v>
      </c>
      <c r="J34" s="6">
        <f t="shared" si="0"/>
        <v>100.43800000000002</v>
      </c>
      <c r="K34" s="6">
        <f t="shared" si="1"/>
        <v>26</v>
      </c>
      <c r="L34" s="6">
        <v>35</v>
      </c>
      <c r="M34" s="8">
        <f t="shared" si="2"/>
        <v>663.62800000000004</v>
      </c>
    </row>
    <row r="35" spans="2:13" s="4" customFormat="1" ht="17.100000000000001" customHeight="1">
      <c r="B35" s="7">
        <v>31</v>
      </c>
      <c r="C35" s="5" t="s">
        <v>107</v>
      </c>
      <c r="D35" s="5" t="s">
        <v>108</v>
      </c>
      <c r="E35" s="43" t="s">
        <v>109</v>
      </c>
      <c r="F35" s="44" t="s">
        <v>4</v>
      </c>
      <c r="G35" s="5" t="s">
        <v>1</v>
      </c>
      <c r="H35" s="5">
        <v>4</v>
      </c>
      <c r="I35" s="6">
        <f>VLOOKUP(G35,'[1]ARISTO PHARMASEUTICALS'!$C$3:$E$45,3,FALSE)</f>
        <v>26.35</v>
      </c>
      <c r="J35" s="6">
        <f t="shared" si="0"/>
        <v>21.080000000000002</v>
      </c>
      <c r="K35" s="6">
        <f t="shared" si="1"/>
        <v>8</v>
      </c>
      <c r="L35" s="6">
        <v>35</v>
      </c>
      <c r="M35" s="8">
        <f t="shared" si="2"/>
        <v>169.48000000000002</v>
      </c>
    </row>
    <row r="36" spans="2:13" s="4" customFormat="1" ht="17.100000000000001" customHeight="1">
      <c r="B36" s="7">
        <v>32</v>
      </c>
      <c r="C36" s="5" t="s">
        <v>107</v>
      </c>
      <c r="D36" s="5" t="s">
        <v>110</v>
      </c>
      <c r="E36" s="43" t="s">
        <v>111</v>
      </c>
      <c r="F36" s="44" t="s">
        <v>4</v>
      </c>
      <c r="G36" s="5" t="s">
        <v>1</v>
      </c>
      <c r="H36" s="5">
        <v>4</v>
      </c>
      <c r="I36" s="6">
        <f>VLOOKUP(G36,'[1]ARISTO PHARMASEUTICALS'!$C$3:$E$45,3,FALSE)</f>
        <v>26.35</v>
      </c>
      <c r="J36" s="6">
        <f t="shared" si="0"/>
        <v>21.080000000000002</v>
      </c>
      <c r="K36" s="6">
        <f t="shared" si="1"/>
        <v>8</v>
      </c>
      <c r="L36" s="6">
        <v>35</v>
      </c>
      <c r="M36" s="8">
        <f t="shared" si="2"/>
        <v>169.48000000000002</v>
      </c>
    </row>
    <row r="37" spans="2:13" s="4" customFormat="1" ht="17.100000000000001" customHeight="1">
      <c r="B37" s="7">
        <v>33</v>
      </c>
      <c r="C37" s="5" t="s">
        <v>107</v>
      </c>
      <c r="D37" s="5" t="s">
        <v>112</v>
      </c>
      <c r="E37" s="43" t="s">
        <v>113</v>
      </c>
      <c r="F37" s="44" t="s">
        <v>4</v>
      </c>
      <c r="G37" s="5" t="s">
        <v>3</v>
      </c>
      <c r="H37" s="5">
        <v>26</v>
      </c>
      <c r="I37" s="6">
        <f>VLOOKUP(G37,'[1]ARISTO PHARMASEUTICALS'!$C$3:$E$45,3,FALSE)</f>
        <v>38.630000000000003</v>
      </c>
      <c r="J37" s="6">
        <f t="shared" si="0"/>
        <v>200.87600000000003</v>
      </c>
      <c r="K37" s="6">
        <f t="shared" si="1"/>
        <v>52</v>
      </c>
      <c r="L37" s="6">
        <v>35</v>
      </c>
      <c r="M37" s="8">
        <f t="shared" si="2"/>
        <v>1292.2560000000001</v>
      </c>
    </row>
    <row r="38" spans="2:13" s="4" customFormat="1" ht="17.100000000000001" customHeight="1">
      <c r="B38" s="7">
        <v>34</v>
      </c>
      <c r="C38" s="5" t="s">
        <v>56</v>
      </c>
      <c r="D38" s="5" t="s">
        <v>57</v>
      </c>
      <c r="E38" s="43" t="s">
        <v>58</v>
      </c>
      <c r="F38" s="44" t="s">
        <v>4</v>
      </c>
      <c r="G38" s="5" t="s">
        <v>15</v>
      </c>
      <c r="H38" s="5">
        <v>33</v>
      </c>
      <c r="I38" s="6">
        <f>VLOOKUP(G38,'[1]ARISTO PHARMASEUTICALS'!$C$3:$E$45,3,FALSE)</f>
        <v>26.35</v>
      </c>
      <c r="J38" s="6">
        <f t="shared" si="0"/>
        <v>173.91000000000003</v>
      </c>
      <c r="K38" s="6">
        <f t="shared" si="1"/>
        <v>66</v>
      </c>
      <c r="L38" s="6">
        <v>35</v>
      </c>
      <c r="M38" s="8">
        <f t="shared" si="2"/>
        <v>1144.46</v>
      </c>
    </row>
    <row r="39" spans="2:13" s="4" customFormat="1" ht="17.100000000000001" customHeight="1">
      <c r="B39" s="7">
        <v>35</v>
      </c>
      <c r="C39" s="5" t="s">
        <v>56</v>
      </c>
      <c r="D39" s="5" t="s">
        <v>59</v>
      </c>
      <c r="E39" s="43" t="s">
        <v>60</v>
      </c>
      <c r="F39" s="44" t="s">
        <v>4</v>
      </c>
      <c r="G39" s="5" t="s">
        <v>15</v>
      </c>
      <c r="H39" s="5">
        <v>3</v>
      </c>
      <c r="I39" s="6">
        <f>VLOOKUP(G39,'[1]ARISTO PHARMASEUTICALS'!$C$3:$E$45,3,FALSE)</f>
        <v>26.35</v>
      </c>
      <c r="J39" s="6">
        <f t="shared" si="0"/>
        <v>15.810000000000002</v>
      </c>
      <c r="K39" s="6">
        <f t="shared" si="1"/>
        <v>6</v>
      </c>
      <c r="L39" s="6">
        <v>35</v>
      </c>
      <c r="M39" s="8">
        <f t="shared" si="2"/>
        <v>135.86000000000001</v>
      </c>
    </row>
    <row r="40" spans="2:13" s="4" customFormat="1" ht="17.100000000000001" customHeight="1">
      <c r="B40" s="7">
        <v>36</v>
      </c>
      <c r="C40" s="5" t="s">
        <v>61</v>
      </c>
      <c r="D40" s="5" t="s">
        <v>62</v>
      </c>
      <c r="E40" s="43" t="s">
        <v>63</v>
      </c>
      <c r="F40" s="44" t="s">
        <v>4</v>
      </c>
      <c r="G40" s="5" t="s">
        <v>3</v>
      </c>
      <c r="H40" s="5">
        <v>6</v>
      </c>
      <c r="I40" s="6">
        <f>VLOOKUP(G40,'[1]ARISTO PHARMASEUTICALS'!$C$3:$E$45,3,FALSE)</f>
        <v>38.630000000000003</v>
      </c>
      <c r="J40" s="6">
        <f t="shared" si="0"/>
        <v>46.356000000000009</v>
      </c>
      <c r="K40" s="6">
        <f t="shared" si="1"/>
        <v>12</v>
      </c>
      <c r="L40" s="6">
        <v>35</v>
      </c>
      <c r="M40" s="8">
        <f t="shared" si="2"/>
        <v>325.13600000000002</v>
      </c>
    </row>
    <row r="41" spans="2:13" s="4" customFormat="1" ht="17.100000000000001" customHeight="1">
      <c r="B41" s="7">
        <v>37</v>
      </c>
      <c r="C41" s="5" t="s">
        <v>61</v>
      </c>
      <c r="D41" s="5" t="s">
        <v>64</v>
      </c>
      <c r="E41" s="43" t="s">
        <v>65</v>
      </c>
      <c r="F41" s="44" t="s">
        <v>4</v>
      </c>
      <c r="G41" s="5" t="s">
        <v>3</v>
      </c>
      <c r="H41" s="5">
        <v>45</v>
      </c>
      <c r="I41" s="6">
        <f>VLOOKUP(G41,'[1]ARISTO PHARMASEUTICALS'!$C$3:$E$45,3,FALSE)</f>
        <v>38.630000000000003</v>
      </c>
      <c r="J41" s="6">
        <f t="shared" si="0"/>
        <v>347.67000000000007</v>
      </c>
      <c r="K41" s="6">
        <f t="shared" si="1"/>
        <v>90</v>
      </c>
      <c r="L41" s="6">
        <v>35</v>
      </c>
      <c r="M41" s="8">
        <f t="shared" si="2"/>
        <v>2211.0200000000004</v>
      </c>
    </row>
    <row r="42" spans="2:13" s="4" customFormat="1" ht="17.100000000000001" customHeight="1">
      <c r="B42" s="7">
        <v>38</v>
      </c>
      <c r="C42" s="5" t="s">
        <v>61</v>
      </c>
      <c r="D42" s="5" t="s">
        <v>66</v>
      </c>
      <c r="E42" s="43" t="s">
        <v>67</v>
      </c>
      <c r="F42" s="44" t="s">
        <v>4</v>
      </c>
      <c r="G42" s="5" t="s">
        <v>1</v>
      </c>
      <c r="H42" s="5">
        <v>5</v>
      </c>
      <c r="I42" s="6">
        <f>VLOOKUP(G42,'[1]ARISTO PHARMASEUTICALS'!$C$3:$E$45,3,FALSE)</f>
        <v>26.35</v>
      </c>
      <c r="J42" s="6">
        <f t="shared" si="0"/>
        <v>26.35</v>
      </c>
      <c r="K42" s="6">
        <f t="shared" si="1"/>
        <v>10</v>
      </c>
      <c r="L42" s="6">
        <v>35</v>
      </c>
      <c r="M42" s="8">
        <f t="shared" si="2"/>
        <v>203.1</v>
      </c>
    </row>
    <row r="43" spans="2:13" s="4" customFormat="1" ht="17.100000000000001" customHeight="1">
      <c r="B43" s="7">
        <v>39</v>
      </c>
      <c r="C43" s="5" t="s">
        <v>61</v>
      </c>
      <c r="D43" s="5" t="s">
        <v>68</v>
      </c>
      <c r="E43" s="43" t="s">
        <v>69</v>
      </c>
      <c r="F43" s="44" t="s">
        <v>4</v>
      </c>
      <c r="G43" s="5" t="s">
        <v>1</v>
      </c>
      <c r="H43" s="5">
        <v>5</v>
      </c>
      <c r="I43" s="6">
        <f>VLOOKUP(G43,'[1]ARISTO PHARMASEUTICALS'!$C$3:$E$45,3,FALSE)</f>
        <v>26.35</v>
      </c>
      <c r="J43" s="6">
        <f t="shared" si="0"/>
        <v>26.35</v>
      </c>
      <c r="K43" s="6">
        <f t="shared" si="1"/>
        <v>10</v>
      </c>
      <c r="L43" s="6">
        <v>35</v>
      </c>
      <c r="M43" s="8">
        <f t="shared" si="2"/>
        <v>203.1</v>
      </c>
    </row>
    <row r="44" spans="2:13" s="4" customFormat="1" ht="17.100000000000001" customHeight="1">
      <c r="B44" s="7">
        <v>40</v>
      </c>
      <c r="C44" s="5" t="s">
        <v>114</v>
      </c>
      <c r="D44" s="5" t="s">
        <v>115</v>
      </c>
      <c r="E44" s="43" t="s">
        <v>116</v>
      </c>
      <c r="F44" s="44" t="s">
        <v>4</v>
      </c>
      <c r="G44" s="5" t="s">
        <v>1</v>
      </c>
      <c r="H44" s="5">
        <v>2</v>
      </c>
      <c r="I44" s="6">
        <f>VLOOKUP(G44,'[1]ARISTO PHARMASEUTICALS'!$C$3:$E$45,3,FALSE)</f>
        <v>26.35</v>
      </c>
      <c r="J44" s="6">
        <f t="shared" si="0"/>
        <v>10.540000000000001</v>
      </c>
      <c r="K44" s="6">
        <f t="shared" si="1"/>
        <v>4</v>
      </c>
      <c r="L44" s="6">
        <v>35</v>
      </c>
      <c r="M44" s="8">
        <f t="shared" si="2"/>
        <v>102.24000000000001</v>
      </c>
    </row>
    <row r="45" spans="2:13" s="4" customFormat="1" ht="17.100000000000001" customHeight="1">
      <c r="B45" s="7">
        <v>41</v>
      </c>
      <c r="C45" s="5" t="s">
        <v>114</v>
      </c>
      <c r="D45" s="5" t="s">
        <v>117</v>
      </c>
      <c r="E45" s="43" t="s">
        <v>118</v>
      </c>
      <c r="F45" s="44" t="s">
        <v>4</v>
      </c>
      <c r="G45" s="5" t="s">
        <v>1</v>
      </c>
      <c r="H45" s="5">
        <v>2</v>
      </c>
      <c r="I45" s="6">
        <f>VLOOKUP(G45,'[1]ARISTO PHARMASEUTICALS'!$C$3:$E$45,3,FALSE)</f>
        <v>26.35</v>
      </c>
      <c r="J45" s="6">
        <f t="shared" si="0"/>
        <v>10.540000000000001</v>
      </c>
      <c r="K45" s="6">
        <f t="shared" si="1"/>
        <v>4</v>
      </c>
      <c r="L45" s="6">
        <v>35</v>
      </c>
      <c r="M45" s="8">
        <f t="shared" si="2"/>
        <v>102.24000000000001</v>
      </c>
    </row>
    <row r="46" spans="2:13" s="4" customFormat="1" ht="17.100000000000001" customHeight="1">
      <c r="B46" s="7">
        <v>42</v>
      </c>
      <c r="C46" s="5" t="s">
        <v>119</v>
      </c>
      <c r="D46" s="5" t="s">
        <v>120</v>
      </c>
      <c r="E46" s="43" t="s">
        <v>121</v>
      </c>
      <c r="F46" s="44" t="s">
        <v>4</v>
      </c>
      <c r="G46" s="5" t="s">
        <v>15</v>
      </c>
      <c r="H46" s="5">
        <v>16</v>
      </c>
      <c r="I46" s="6">
        <f>VLOOKUP(G46,'[1]ARISTO PHARMASEUTICALS'!$C$3:$E$45,3,FALSE)</f>
        <v>26.35</v>
      </c>
      <c r="J46" s="6">
        <f t="shared" si="0"/>
        <v>84.320000000000007</v>
      </c>
      <c r="K46" s="6">
        <f t="shared" si="1"/>
        <v>32</v>
      </c>
      <c r="L46" s="6">
        <v>35</v>
      </c>
      <c r="M46" s="8">
        <f t="shared" si="2"/>
        <v>572.92000000000007</v>
      </c>
    </row>
    <row r="47" spans="2:13" s="4" customFormat="1" ht="17.100000000000001" customHeight="1">
      <c r="B47" s="7">
        <v>43</v>
      </c>
      <c r="C47" s="5" t="s">
        <v>70</v>
      </c>
      <c r="D47" s="5" t="s">
        <v>71</v>
      </c>
      <c r="E47" s="43" t="s">
        <v>72</v>
      </c>
      <c r="F47" s="44" t="s">
        <v>4</v>
      </c>
      <c r="G47" s="5" t="s">
        <v>2</v>
      </c>
      <c r="H47" s="5">
        <v>1</v>
      </c>
      <c r="I47" s="6">
        <f>VLOOKUP(G47,'[1]ARISTO PHARMASEUTICALS'!$C$3:$E$45,3,FALSE)</f>
        <v>33.81</v>
      </c>
      <c r="J47" s="6">
        <f t="shared" si="0"/>
        <v>6.7620000000000005</v>
      </c>
      <c r="K47" s="6">
        <f t="shared" si="1"/>
        <v>2</v>
      </c>
      <c r="L47" s="6">
        <v>35</v>
      </c>
      <c r="M47" s="8">
        <f t="shared" si="2"/>
        <v>77.572000000000003</v>
      </c>
    </row>
    <row r="48" spans="2:13" s="4" customFormat="1" ht="17.100000000000001" customHeight="1" thickBot="1">
      <c r="B48" s="18">
        <v>44</v>
      </c>
      <c r="C48" s="19" t="s">
        <v>70</v>
      </c>
      <c r="D48" s="19" t="s">
        <v>73</v>
      </c>
      <c r="E48" s="53" t="s">
        <v>74</v>
      </c>
      <c r="F48" s="54" t="s">
        <v>4</v>
      </c>
      <c r="G48" s="19" t="s">
        <v>2</v>
      </c>
      <c r="H48" s="19">
        <v>3</v>
      </c>
      <c r="I48" s="20">
        <f>VLOOKUP(G48,'[1]ARISTO PHARMASEUTICALS'!$C$3:$E$45,3,FALSE)</f>
        <v>33.81</v>
      </c>
      <c r="J48" s="20">
        <f t="shared" si="0"/>
        <v>20.286000000000001</v>
      </c>
      <c r="K48" s="20">
        <f t="shared" si="1"/>
        <v>6</v>
      </c>
      <c r="L48" s="20">
        <v>35</v>
      </c>
      <c r="M48" s="21">
        <f t="shared" si="2"/>
        <v>162.71600000000001</v>
      </c>
    </row>
    <row r="49" spans="2:13" s="4" customFormat="1" ht="17.100000000000001" customHeight="1" thickBot="1">
      <c r="B49" s="40" t="s">
        <v>122</v>
      </c>
      <c r="C49" s="41"/>
      <c r="D49" s="41"/>
      <c r="E49" s="41"/>
      <c r="F49" s="41"/>
      <c r="G49" s="41"/>
      <c r="H49" s="41"/>
      <c r="I49" s="41"/>
      <c r="J49" s="41"/>
      <c r="K49" s="41"/>
      <c r="L49" s="42"/>
      <c r="M49" s="9">
        <f>ROUND(SUM(M5:M48),0)</f>
        <v>17211</v>
      </c>
    </row>
    <row r="50" spans="2:13" s="4" customFormat="1" ht="17.100000000000001" customHeight="1" thickBot="1">
      <c r="B50" s="10"/>
      <c r="E50" s="45"/>
      <c r="F50" s="46"/>
      <c r="H50" s="12">
        <f>SUM(H5:H48)</f>
        <v>379</v>
      </c>
      <c r="I50" s="11"/>
      <c r="J50" s="11"/>
      <c r="K50" s="11"/>
      <c r="L50" s="11"/>
      <c r="M50" s="11"/>
    </row>
    <row r="51" spans="2:13" s="3" customFormat="1" ht="33" customHeight="1">
      <c r="B51" s="22" t="s">
        <v>75</v>
      </c>
      <c r="C51" s="23"/>
      <c r="D51" s="23"/>
      <c r="E51" s="23"/>
      <c r="F51" s="23"/>
      <c r="G51" s="23"/>
      <c r="H51" s="23"/>
      <c r="I51" s="24"/>
      <c r="J51" s="24"/>
      <c r="K51" s="24"/>
      <c r="L51" s="24"/>
      <c r="M51" s="25"/>
    </row>
    <row r="52" spans="2:13" s="3" customFormat="1" ht="27.75" customHeight="1" thickBot="1">
      <c r="B52" s="26" t="s">
        <v>123</v>
      </c>
      <c r="C52" s="27"/>
      <c r="D52" s="27"/>
      <c r="E52" s="27"/>
      <c r="F52" s="27"/>
      <c r="G52" s="27"/>
      <c r="H52" s="27"/>
      <c r="I52" s="28"/>
      <c r="J52" s="28"/>
      <c r="K52" s="28"/>
      <c r="L52" s="28"/>
      <c r="M52" s="29"/>
    </row>
  </sheetData>
  <mergeCells count="7">
    <mergeCell ref="B51:M51"/>
    <mergeCell ref="B52:M52"/>
    <mergeCell ref="B2:H2"/>
    <mergeCell ref="I2:M2"/>
    <mergeCell ref="B3:H3"/>
    <mergeCell ref="I3:M3"/>
    <mergeCell ref="B49:L49"/>
  </mergeCells>
  <conditionalFormatting sqref="D2:D3">
    <cfRule type="duplicateValues" dxfId="3" priority="3"/>
    <cfRule type="duplicateValues" dxfId="2" priority="4"/>
  </conditionalFormatting>
  <conditionalFormatting sqref="D51:D52">
    <cfRule type="duplicateValues" dxfId="1" priority="5"/>
    <cfRule type="duplicateValues" dxfId="0" priority="6"/>
  </conditionalFormatting>
  <pageMargins left="0.27559055118110237" right="0.19685039370078741" top="0.57999999999999996" bottom="0.68" header="0.19685039370078741" footer="0.36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2025-12-07T09:47:29Z</cp:lastPrinted>
  <dcterms:created xsi:type="dcterms:W3CDTF">2025-07-16T08:29:10Z</dcterms:created>
  <dcterms:modified xsi:type="dcterms:W3CDTF">2025-12-07T09:53:28Z</dcterms:modified>
</cp:coreProperties>
</file>