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Consignment!$A$3:$Q$34</definedName>
    <definedName name="_xlnm.Print_Titles" localSheetId="0">Consignment!$3:$3</definedName>
  </definedNames>
  <calcPr calcId="144525"/>
</workbook>
</file>

<file path=xl/calcChain.xml><?xml version="1.0" encoding="utf-8"?>
<calcChain xmlns="http://schemas.openxmlformats.org/spreadsheetml/2006/main">
  <c r="I32" i="1" l="1"/>
  <c r="H32" i="1"/>
  <c r="G32" i="1"/>
  <c r="O30" i="1"/>
  <c r="L30" i="1"/>
  <c r="J30" i="1"/>
  <c r="O29" i="1"/>
  <c r="L29" i="1"/>
  <c r="J29" i="1"/>
  <c r="O28" i="1"/>
  <c r="L28" i="1"/>
  <c r="J28" i="1"/>
  <c r="O27" i="1"/>
  <c r="L27" i="1"/>
  <c r="J27" i="1"/>
  <c r="O26" i="1"/>
  <c r="L26" i="1"/>
  <c r="J26" i="1"/>
  <c r="O25" i="1"/>
  <c r="L25" i="1"/>
  <c r="J25" i="1"/>
  <c r="O24" i="1"/>
  <c r="L24" i="1"/>
  <c r="J24" i="1"/>
  <c r="O23" i="1"/>
  <c r="L23" i="1"/>
  <c r="J23" i="1"/>
  <c r="O22" i="1"/>
  <c r="L22" i="1"/>
  <c r="J22" i="1"/>
  <c r="O21" i="1"/>
  <c r="L21" i="1"/>
  <c r="N21" i="1" s="1"/>
  <c r="O20" i="1"/>
  <c r="L20" i="1"/>
  <c r="J20" i="1"/>
  <c r="O19" i="1"/>
  <c r="L19" i="1"/>
  <c r="J19" i="1"/>
  <c r="O18" i="1"/>
  <c r="L18" i="1"/>
  <c r="J18" i="1"/>
  <c r="P17" i="1"/>
  <c r="O16" i="1"/>
  <c r="L16" i="1"/>
  <c r="J16" i="1"/>
  <c r="O15" i="1"/>
  <c r="L15" i="1"/>
  <c r="J15" i="1"/>
  <c r="O14" i="1"/>
  <c r="L14" i="1"/>
  <c r="J14" i="1"/>
  <c r="O13" i="1"/>
  <c r="L13" i="1"/>
  <c r="J13" i="1"/>
  <c r="O12" i="1"/>
  <c r="L12" i="1"/>
  <c r="J12" i="1"/>
  <c r="P11" i="1"/>
  <c r="O10" i="1"/>
  <c r="L10" i="1"/>
  <c r="J10" i="1"/>
  <c r="O9" i="1"/>
  <c r="L9" i="1"/>
  <c r="J9" i="1"/>
  <c r="O8" i="1"/>
  <c r="L8" i="1"/>
  <c r="J8" i="1"/>
  <c r="O7" i="1"/>
  <c r="L7" i="1"/>
  <c r="J7" i="1"/>
  <c r="O6" i="1"/>
  <c r="L6" i="1"/>
  <c r="J6" i="1"/>
  <c r="O5" i="1"/>
  <c r="L5" i="1"/>
  <c r="J5" i="1"/>
  <c r="O4" i="1"/>
  <c r="L4" i="1"/>
  <c r="J4" i="1"/>
  <c r="N4" i="1" l="1"/>
  <c r="P4" i="1" s="1"/>
  <c r="N6" i="1"/>
  <c r="P6" i="1" s="1"/>
  <c r="N8" i="1"/>
  <c r="P8" i="1" s="1"/>
  <c r="N10" i="1"/>
  <c r="P10" i="1" s="1"/>
  <c r="N12" i="1"/>
  <c r="P12" i="1" s="1"/>
  <c r="N14" i="1"/>
  <c r="P14" i="1" s="1"/>
  <c r="N16" i="1"/>
  <c r="P16" i="1" s="1"/>
  <c r="N18" i="1"/>
  <c r="P18" i="1" s="1"/>
  <c r="N20" i="1"/>
  <c r="P20" i="1" s="1"/>
  <c r="N29" i="1"/>
  <c r="P29" i="1" s="1"/>
  <c r="N26" i="1"/>
  <c r="P26" i="1" s="1"/>
  <c r="P21" i="1"/>
  <c r="N24" i="1"/>
  <c r="P24" i="1" s="1"/>
  <c r="N28" i="1"/>
  <c r="P28" i="1" s="1"/>
  <c r="N30" i="1"/>
  <c r="P30" i="1" s="1"/>
  <c r="N23" i="1"/>
  <c r="P23" i="1" s="1"/>
  <c r="N22" i="1"/>
  <c r="P22" i="1" s="1"/>
  <c r="N5" i="1"/>
  <c r="P5" i="1" s="1"/>
  <c r="N7" i="1"/>
  <c r="P7" i="1" s="1"/>
  <c r="N9" i="1"/>
  <c r="P9" i="1" s="1"/>
  <c r="N13" i="1"/>
  <c r="P13" i="1" s="1"/>
  <c r="N15" i="1"/>
  <c r="P15" i="1" s="1"/>
  <c r="N19" i="1"/>
  <c r="P19" i="1" s="1"/>
  <c r="N25" i="1"/>
  <c r="P25" i="1" s="1"/>
  <c r="N27" i="1"/>
  <c r="P27" i="1" s="1"/>
  <c r="P31" i="1" l="1"/>
</calcChain>
</file>

<file path=xl/sharedStrings.xml><?xml version="1.0" encoding="utf-8"?>
<sst xmlns="http://schemas.openxmlformats.org/spreadsheetml/2006/main" count="191" uniqueCount="137">
  <si>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</si>
  <si>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</si>
  <si>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</si>
  <si>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</si>
  <si>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</si>
  <si>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</si>
  <si>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</si>
  <si>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</si>
  <si>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</si>
  <si>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</si>
  <si>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</si>
  <si>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</si>
  <si>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</si>
  <si>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</si>
  <si>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</si>
  <si>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</si>
  <si>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</si>
  <si>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</si>
  <si>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</si>
  <si>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</si>
  <si>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</si>
  <si>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</si>
  <si>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</si>
  <si>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</si>
  <si>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</si>
  <si>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</si>
  <si>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</si>
  <si>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Kindly, verify &amp; confirm within 7 days, 
GST to be paid by Consignor under Reverse Charge Mechanism(RCM) as per GST.</t>
  </si>
  <si>
    <t>Thanking you for your business.
PRAGATI LOGISTICS</t>
  </si>
  <si>
    <t>MAHAVEER AGENCY</t>
  </si>
  <si>
    <t>DERA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</si>
  <si>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</si>
  <si>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</si>
  <si>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</si>
  <si>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DASPALLA</t>
  </si>
  <si>
    <t>HARIPRIYA AGENCY</t>
  </si>
  <si>
    <t>m m agencies</t>
  </si>
  <si>
    <t>KHURDA</t>
  </si>
  <si>
    <t>JAY JAGANNATH DISTRIBUTORS</t>
  </si>
  <si>
    <t>B C TRADERS</t>
  </si>
  <si>
    <t>BARIPADA</t>
  </si>
  <si>
    <t>arati agency</t>
  </si>
  <si>
    <t>RAYAGADA</t>
  </si>
  <si>
    <t>RIYA ENTERPRISES</t>
  </si>
  <si>
    <t>KHALIKOT</t>
  </si>
  <si>
    <t>NANDINI AGENCY</t>
  </si>
  <si>
    <t>BASUDEVPUR</t>
  </si>
  <si>
    <t>BALIMELA</t>
  </si>
  <si>
    <t>trimata agencies</t>
  </si>
  <si>
    <t>11/6/2024</t>
  </si>
  <si>
    <t>M60</t>
  </si>
  <si>
    <t>91</t>
  </si>
  <si>
    <t>12/6/2024</t>
  </si>
  <si>
    <t>M61</t>
  </si>
  <si>
    <t>CUTTACK</t>
  </si>
  <si>
    <t>92</t>
  </si>
  <si>
    <t>SHREEPALI ENTERPRISES</t>
  </si>
  <si>
    <t>M62</t>
  </si>
  <si>
    <t>93</t>
  </si>
  <si>
    <t>PADMABATI AGENCY</t>
  </si>
  <si>
    <t>14/6/2024</t>
  </si>
  <si>
    <t>M63</t>
  </si>
  <si>
    <t>99</t>
  </si>
  <si>
    <t xml:space="preserve">SRI HANUMAN AGENCY </t>
  </si>
  <si>
    <t>18/6/2024</t>
  </si>
  <si>
    <t>M64</t>
  </si>
  <si>
    <t>DABUGAON</t>
  </si>
  <si>
    <t>102</t>
  </si>
  <si>
    <t>SHIVA SHAKTI TRADERS</t>
  </si>
  <si>
    <t>19/6/2024</t>
  </si>
  <si>
    <t>M65</t>
  </si>
  <si>
    <t>103</t>
  </si>
  <si>
    <t>20/6/2024</t>
  </si>
  <si>
    <t>M66</t>
  </si>
  <si>
    <t>104</t>
  </si>
  <si>
    <t>SAHA CCTV SECURITY SOLLUTION</t>
  </si>
  <si>
    <t>M67</t>
  </si>
  <si>
    <t>105</t>
  </si>
  <si>
    <t>21/6/2024</t>
  </si>
  <si>
    <t>M68</t>
  </si>
  <si>
    <t>108</t>
  </si>
  <si>
    <t>24/6/2024</t>
  </si>
  <si>
    <t>M69</t>
  </si>
  <si>
    <t>110</t>
  </si>
  <si>
    <t>M70</t>
  </si>
  <si>
    <t>REDHAKHOL</t>
  </si>
  <si>
    <t>111</t>
  </si>
  <si>
    <t>SAHOO ENTERPRISES</t>
  </si>
  <si>
    <t>25/6/2024</t>
  </si>
  <si>
    <t>M71</t>
  </si>
  <si>
    <t>113</t>
  </si>
  <si>
    <t>28/6/2024</t>
  </si>
  <si>
    <t>M72</t>
  </si>
  <si>
    <t>114</t>
  </si>
  <si>
    <t>M73</t>
  </si>
  <si>
    <t>BHOGARAI</t>
  </si>
  <si>
    <t>115</t>
  </si>
  <si>
    <t>DISCOUNT TRADER</t>
  </si>
  <si>
    <t>M74</t>
  </si>
  <si>
    <t>116</t>
  </si>
  <si>
    <t>29/6/2024</t>
  </si>
  <si>
    <t>M76</t>
  </si>
  <si>
    <t>BORIGUMA</t>
  </si>
  <si>
    <t>120</t>
  </si>
  <si>
    <t>padmavathi enterprises</t>
  </si>
  <si>
    <t>M77</t>
  </si>
  <si>
    <t>122</t>
  </si>
  <si>
    <t>30/6/2024</t>
  </si>
  <si>
    <t>M78</t>
  </si>
  <si>
    <t>PADMAPUR (GUNUPUR)</t>
  </si>
  <si>
    <t>124</t>
  </si>
  <si>
    <t>shree lalithambika enterprises</t>
  </si>
  <si>
    <t>M79</t>
  </si>
  <si>
    <t>125</t>
  </si>
  <si>
    <t>M80</t>
  </si>
  <si>
    <t>126</t>
  </si>
  <si>
    <t>SHIPU AGENCY</t>
  </si>
  <si>
    <t>M81</t>
  </si>
  <si>
    <t>127</t>
  </si>
  <si>
    <t>M82</t>
  </si>
  <si>
    <t>128</t>
  </si>
  <si>
    <t>M84</t>
  </si>
  <si>
    <t>SALIPUR</t>
  </si>
  <si>
    <t>130</t>
  </si>
  <si>
    <t>BALARAM SAHOO</t>
  </si>
  <si>
    <t>M85</t>
  </si>
  <si>
    <t>BALIGUDA</t>
  </si>
  <si>
    <t>132</t>
  </si>
  <si>
    <t>LAXMI AGENCIES</t>
  </si>
  <si>
    <t>M86</t>
  </si>
  <si>
    <t>133</t>
  </si>
  <si>
    <t>M87</t>
  </si>
  <si>
    <t>134</t>
  </si>
  <si>
    <t>M89</t>
  </si>
  <si>
    <t>136</t>
  </si>
  <si>
    <t>(RUPEES TWO LAKH SIXTEEN THOUSAND FIVE HUNDRED ONLY)</t>
  </si>
  <si>
    <t>Bill Date: 30/06/2024
Bill NO : 11445
Total Amount: 216500.00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</si>
</sst>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 applyNumberFormat="1" applyFont="1"/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1" xfId="0" applyNumberFormat="1" applyFont="1" applyBorder="1"/>
    <xf numFmtId="164" fontId="0" fillId="0" borderId="0" xfId="0" applyNumberFormat="1" applyFont="1"/>
    <xf numFmtId="2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165" fontId="0" fillId="0" borderId="0" xfId="0" applyNumberFormat="1" applyFont="1"/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1" fillId="2" borderId="9" xfId="0" applyNumberFormat="1" applyFont="1" applyFill="1" applyBorder="1" applyAlignment="1">
      <alignment vertical="center" wrapText="1"/>
    </xf>
    <xf numFmtId="0" fontId="1" fillId="2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wrapText="1"/>
    </xf>
    <xf numFmtId="2" fontId="1" fillId="2" borderId="5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0" fillId="2" borderId="4" xfId="0" applyNumberFormat="1" applyFont="1" applyFill="1" applyBorder="1" applyAlignment="1">
      <alignment horizontal="center" wrapText="1"/>
    </xf>
    <xf numFmtId="0" fontId="1" fillId="0" borderId="14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10</xdr:col>
      <xdr:colOff>104774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5505449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sqref="A1:K1"/>
    </sheetView>
  </sheetViews>
  <sheetFormatPr defaultColWidth="9" defaultRowHeight="15"/>
  <cols>
    <col min="1" max="1" width="4.5703125" style="2" customWidth="1"/>
    <col min="2" max="2" width="9.7109375" style="4" bestFit="1" customWidth="1"/>
    <col min="3" max="3" width="6.85546875" bestFit="1" customWidth="1"/>
    <col min="4" max="4" width="6.42578125" bestFit="1" customWidth="1"/>
    <col min="5" max="5" width="16.28515625" customWidth="1"/>
    <col min="6" max="6" width="5.85546875" customWidth="1"/>
    <col min="7" max="7" width="7.42578125" customWidth="1"/>
    <col min="8" max="8" width="8.5703125" customWidth="1"/>
    <col min="9" max="9" width="8.28515625" style="8" bestFit="1" customWidth="1"/>
    <col min="10" max="10" width="9.85546875" customWidth="1"/>
    <col min="11" max="11" width="7.5703125" customWidth="1"/>
    <col min="12" max="12" width="7.5703125" bestFit="1" customWidth="1"/>
    <col min="13" max="13" width="6.42578125" bestFit="1" customWidth="1"/>
    <col min="14" max="14" width="9.28515625" customWidth="1"/>
    <col min="15" max="15" width="8.7109375" customWidth="1"/>
    <col min="16" max="16" width="10.5703125" customWidth="1"/>
    <col min="17" max="17" width="32.7109375" bestFit="1" customWidth="1"/>
    <col min="18" max="19" width="9.5703125" bestFit="1" customWidth="1"/>
  </cols>
  <sheetData>
    <row r="1" spans="1:19" ht="90.75" customHeight="1" thickBot="1">
      <c r="A1" s="34"/>
      <c r="B1" s="35"/>
      <c r="C1" s="35"/>
      <c r="D1" s="35"/>
      <c r="E1" s="35"/>
      <c r="F1" s="35"/>
      <c r="G1" s="35"/>
      <c r="H1" s="35"/>
      <c r="I1" s="35"/>
      <c r="J1" s="35"/>
      <c r="K1" s="36"/>
      <c r="L1" s="37" t="s">
        <v>26</v>
      </c>
      <c r="M1" s="38"/>
      <c r="N1" s="38"/>
      <c r="O1" s="38"/>
      <c r="P1" s="39"/>
    </row>
    <row r="2" spans="1:19" ht="112.5" customHeight="1" thickBot="1">
      <c r="A2" s="40" t="s">
        <v>31</v>
      </c>
      <c r="B2" s="41"/>
      <c r="C2" s="41"/>
      <c r="D2" s="41"/>
      <c r="E2" s="41"/>
      <c r="F2" s="42"/>
      <c r="G2" s="42"/>
      <c r="H2" s="42"/>
      <c r="I2" s="42"/>
      <c r="J2" s="42"/>
      <c r="K2" s="42"/>
      <c r="L2" s="37" t="s">
        <v>136</v>
      </c>
      <c r="M2" s="38"/>
      <c r="N2" s="38"/>
      <c r="O2" s="38"/>
      <c r="P2" s="39"/>
      <c r="Q2" s="5"/>
      <c r="S2" s="5"/>
    </row>
    <row r="3" spans="1:19" s="2" customFormat="1" ht="30.75" thickBot="1">
      <c r="A3" s="9" t="s">
        <v>9</v>
      </c>
      <c r="B3" s="10" t="s">
        <v>11</v>
      </c>
      <c r="C3" s="11" t="s">
        <v>10</v>
      </c>
      <c r="D3" s="11" t="s">
        <v>14</v>
      </c>
      <c r="E3" s="11" t="s">
        <v>8</v>
      </c>
      <c r="F3" s="11" t="s">
        <v>12</v>
      </c>
      <c r="G3" s="11" t="s">
        <v>15</v>
      </c>
      <c r="H3" s="11" t="s">
        <v>16</v>
      </c>
      <c r="I3" s="12" t="s">
        <v>2</v>
      </c>
      <c r="J3" s="13" t="s">
        <v>17</v>
      </c>
      <c r="K3" s="13" t="s">
        <v>18</v>
      </c>
      <c r="L3" s="13" t="s">
        <v>19</v>
      </c>
      <c r="M3" s="13" t="s">
        <v>20</v>
      </c>
      <c r="N3" s="13" t="s">
        <v>21</v>
      </c>
      <c r="O3" s="13" t="s">
        <v>22</v>
      </c>
      <c r="P3" s="14" t="s">
        <v>23</v>
      </c>
      <c r="Q3" s="6" t="s">
        <v>13</v>
      </c>
    </row>
    <row r="4" spans="1:19" ht="15" customHeight="1">
      <c r="A4" s="15">
        <v>1</v>
      </c>
      <c r="B4" s="1" t="s">
        <v>49</v>
      </c>
      <c r="C4" s="16" t="s">
        <v>50</v>
      </c>
      <c r="D4" s="17" t="s">
        <v>24</v>
      </c>
      <c r="E4" s="1" t="s">
        <v>3</v>
      </c>
      <c r="F4" s="1" t="s">
        <v>51</v>
      </c>
      <c r="G4" s="1">
        <v>233</v>
      </c>
      <c r="H4" s="1">
        <v>10</v>
      </c>
      <c r="I4" s="1">
        <v>2970</v>
      </c>
      <c r="J4" s="1">
        <f>VLOOKUP(E4,'[1]SAFE CHEM INDUSTRIES'!$C$4:$D$106,2,FALSE)</f>
        <v>2.5200000000000005</v>
      </c>
      <c r="K4" s="1">
        <v>75</v>
      </c>
      <c r="L4" s="3">
        <f>G4*2</f>
        <v>466</v>
      </c>
      <c r="M4" s="3">
        <v>30</v>
      </c>
      <c r="N4" s="3">
        <f>I4*J4+L4+M4</f>
        <v>7980.4000000000015</v>
      </c>
      <c r="O4" s="3">
        <f>H4*K4</f>
        <v>750</v>
      </c>
      <c r="P4" s="3">
        <f>N4+O4</f>
        <v>8730.4000000000015</v>
      </c>
      <c r="Q4" s="1" t="s">
        <v>32</v>
      </c>
    </row>
    <row r="5" spans="1:19" ht="15" customHeight="1">
      <c r="A5" s="15">
        <v>2</v>
      </c>
      <c r="B5" s="1" t="s">
        <v>52</v>
      </c>
      <c r="C5" s="16" t="s">
        <v>53</v>
      </c>
      <c r="D5" s="17" t="s">
        <v>24</v>
      </c>
      <c r="E5" s="17" t="s">
        <v>54</v>
      </c>
      <c r="F5" s="1" t="s">
        <v>55</v>
      </c>
      <c r="G5" s="1">
        <v>92</v>
      </c>
      <c r="H5" s="1">
        <v>2</v>
      </c>
      <c r="I5" s="1">
        <v>652</v>
      </c>
      <c r="J5" s="1">
        <f>VLOOKUP(E5,'[1]SAFE CHEM INDUSTRIES'!$C$4:$D$106,2,FALSE)</f>
        <v>1.92</v>
      </c>
      <c r="K5" s="1">
        <v>75</v>
      </c>
      <c r="L5" s="3">
        <f t="shared" ref="L5:L29" si="0">G5*2</f>
        <v>184</v>
      </c>
      <c r="M5" s="3">
        <v>30</v>
      </c>
      <c r="N5" s="3">
        <f t="shared" ref="N5:N29" si="1">I5*J5+L5+M5</f>
        <v>1465.84</v>
      </c>
      <c r="O5" s="3">
        <f t="shared" ref="O5:O29" si="2">H5*K5</f>
        <v>150</v>
      </c>
      <c r="P5" s="3">
        <f t="shared" ref="P5:P30" si="3">N5+O5</f>
        <v>1615.84</v>
      </c>
      <c r="Q5" s="1" t="s">
        <v>56</v>
      </c>
    </row>
    <row r="6" spans="1:19" ht="15" customHeight="1">
      <c r="A6" s="15">
        <v>3</v>
      </c>
      <c r="B6" s="1" t="s">
        <v>52</v>
      </c>
      <c r="C6" s="16" t="s">
        <v>57</v>
      </c>
      <c r="D6" s="17" t="s">
        <v>24</v>
      </c>
      <c r="E6" s="17" t="s">
        <v>54</v>
      </c>
      <c r="F6" s="1" t="s">
        <v>58</v>
      </c>
      <c r="G6" s="1">
        <v>118</v>
      </c>
      <c r="H6" s="1">
        <v>2</v>
      </c>
      <c r="I6" s="1">
        <v>969</v>
      </c>
      <c r="J6" s="1">
        <f>VLOOKUP(E6,'[1]SAFE CHEM INDUSTRIES'!$C$4:$D$106,2,FALSE)</f>
        <v>1.92</v>
      </c>
      <c r="K6" s="1">
        <v>75</v>
      </c>
      <c r="L6" s="3">
        <f t="shared" si="0"/>
        <v>236</v>
      </c>
      <c r="M6" s="3">
        <v>30</v>
      </c>
      <c r="N6" s="3">
        <f t="shared" si="1"/>
        <v>2126.48</v>
      </c>
      <c r="O6" s="3">
        <f t="shared" si="2"/>
        <v>150</v>
      </c>
      <c r="P6" s="3">
        <f t="shared" si="3"/>
        <v>2276.48</v>
      </c>
      <c r="Q6" s="1" t="s">
        <v>59</v>
      </c>
    </row>
    <row r="7" spans="1:19" ht="15" customHeight="1">
      <c r="A7" s="15">
        <v>4</v>
      </c>
      <c r="B7" s="1" t="s">
        <v>60</v>
      </c>
      <c r="C7" s="16" t="s">
        <v>61</v>
      </c>
      <c r="D7" s="17" t="s">
        <v>24</v>
      </c>
      <c r="E7" s="1" t="s">
        <v>30</v>
      </c>
      <c r="F7" s="1" t="s">
        <v>62</v>
      </c>
      <c r="G7" s="1">
        <v>162</v>
      </c>
      <c r="H7" s="1">
        <v>13</v>
      </c>
      <c r="I7" s="1">
        <v>2170</v>
      </c>
      <c r="J7" s="1">
        <f>VLOOKUP(E7,'[1]SAFE CHEM INDUSTRIES'!$C$4:$D$106,2,FALSE)</f>
        <v>2.52</v>
      </c>
      <c r="K7" s="1">
        <v>75</v>
      </c>
      <c r="L7" s="3">
        <f t="shared" si="0"/>
        <v>324</v>
      </c>
      <c r="M7" s="3">
        <v>30</v>
      </c>
      <c r="N7" s="3">
        <f t="shared" si="1"/>
        <v>5822.4</v>
      </c>
      <c r="O7" s="3">
        <f t="shared" si="2"/>
        <v>975</v>
      </c>
      <c r="P7" s="3">
        <f t="shared" si="3"/>
        <v>6797.4</v>
      </c>
      <c r="Q7" s="1" t="s">
        <v>63</v>
      </c>
    </row>
    <row r="8" spans="1:19" ht="15" customHeight="1">
      <c r="A8" s="15">
        <v>5</v>
      </c>
      <c r="B8" s="1" t="s">
        <v>64</v>
      </c>
      <c r="C8" s="16" t="s">
        <v>65</v>
      </c>
      <c r="D8" s="17" t="s">
        <v>24</v>
      </c>
      <c r="E8" s="1" t="s">
        <v>66</v>
      </c>
      <c r="F8" s="1" t="s">
        <v>67</v>
      </c>
      <c r="G8" s="1">
        <v>189</v>
      </c>
      <c r="H8" s="1">
        <v>2</v>
      </c>
      <c r="I8" s="1">
        <v>1289</v>
      </c>
      <c r="J8" s="1">
        <f>VLOOKUP(E8,'[1]SAFE CHEM INDUSTRIES'!$C$4:$D$106,2,FALSE)</f>
        <v>4.82</v>
      </c>
      <c r="K8" s="1">
        <v>75</v>
      </c>
      <c r="L8" s="3">
        <f t="shared" si="0"/>
        <v>378</v>
      </c>
      <c r="M8" s="3">
        <v>30</v>
      </c>
      <c r="N8" s="3">
        <f t="shared" si="1"/>
        <v>6620.9800000000005</v>
      </c>
      <c r="O8" s="3">
        <f t="shared" si="2"/>
        <v>150</v>
      </c>
      <c r="P8" s="3">
        <f t="shared" si="3"/>
        <v>6770.9800000000005</v>
      </c>
      <c r="Q8" s="1" t="s">
        <v>68</v>
      </c>
    </row>
    <row r="9" spans="1:19" ht="15" customHeight="1">
      <c r="A9" s="15">
        <v>6</v>
      </c>
      <c r="B9" s="1" t="s">
        <v>69</v>
      </c>
      <c r="C9" s="16" t="s">
        <v>70</v>
      </c>
      <c r="D9" s="17" t="s">
        <v>24</v>
      </c>
      <c r="E9" s="1" t="s">
        <v>5</v>
      </c>
      <c r="F9" s="1" t="s">
        <v>71</v>
      </c>
      <c r="G9" s="1">
        <v>99</v>
      </c>
      <c r="H9" s="1">
        <v>9</v>
      </c>
      <c r="I9" s="1">
        <v>1366</v>
      </c>
      <c r="J9" s="1">
        <f>VLOOKUP(E9,'[1]SAFE CHEM INDUSTRIES'!$C$4:$D$106,2,FALSE)</f>
        <v>4.2700000000000005</v>
      </c>
      <c r="K9" s="1">
        <v>75</v>
      </c>
      <c r="L9" s="3">
        <f t="shared" si="0"/>
        <v>198</v>
      </c>
      <c r="M9" s="3">
        <v>30</v>
      </c>
      <c r="N9" s="3">
        <f t="shared" si="1"/>
        <v>6060.8200000000006</v>
      </c>
      <c r="O9" s="3">
        <f t="shared" si="2"/>
        <v>675</v>
      </c>
      <c r="P9" s="3">
        <f t="shared" si="3"/>
        <v>6735.8200000000006</v>
      </c>
      <c r="Q9" s="1" t="s">
        <v>0</v>
      </c>
    </row>
    <row r="10" spans="1:19" ht="15" customHeight="1">
      <c r="A10" s="15">
        <v>7</v>
      </c>
      <c r="B10" s="1" t="s">
        <v>72</v>
      </c>
      <c r="C10" s="16" t="s">
        <v>73</v>
      </c>
      <c r="D10" s="17" t="s">
        <v>24</v>
      </c>
      <c r="E10" s="1" t="s">
        <v>4</v>
      </c>
      <c r="F10" s="1" t="s">
        <v>74</v>
      </c>
      <c r="G10" s="1">
        <v>373</v>
      </c>
      <c r="H10" s="1">
        <v>6</v>
      </c>
      <c r="I10" s="1">
        <v>3690</v>
      </c>
      <c r="J10" s="1">
        <f>VLOOKUP(E10,'[1]SAFE CHEM INDUSTRIES'!$C$4:$D$106,2,FALSE)</f>
        <v>3.8200000000000007</v>
      </c>
      <c r="K10" s="1">
        <v>75</v>
      </c>
      <c r="L10" s="3">
        <f t="shared" si="0"/>
        <v>746</v>
      </c>
      <c r="M10" s="3">
        <v>30</v>
      </c>
      <c r="N10" s="3">
        <f t="shared" si="1"/>
        <v>14871.800000000003</v>
      </c>
      <c r="O10" s="3">
        <f t="shared" si="2"/>
        <v>450</v>
      </c>
      <c r="P10" s="3">
        <f t="shared" si="3"/>
        <v>15321.800000000003</v>
      </c>
      <c r="Q10" s="17" t="s">
        <v>75</v>
      </c>
    </row>
    <row r="11" spans="1:19" ht="15" customHeight="1">
      <c r="A11" s="15">
        <v>8</v>
      </c>
      <c r="B11" s="1" t="s">
        <v>72</v>
      </c>
      <c r="C11" s="16" t="s">
        <v>76</v>
      </c>
      <c r="D11" s="17" t="s">
        <v>24</v>
      </c>
      <c r="E11" s="1" t="s">
        <v>6</v>
      </c>
      <c r="F11" s="1" t="s">
        <v>77</v>
      </c>
      <c r="G11" s="1">
        <v>279</v>
      </c>
      <c r="H11" s="1">
        <v>11</v>
      </c>
      <c r="I11" s="1">
        <v>5501</v>
      </c>
      <c r="J11" s="18" t="s">
        <v>25</v>
      </c>
      <c r="K11" s="18" t="s">
        <v>25</v>
      </c>
      <c r="L11" s="7" t="s">
        <v>25</v>
      </c>
      <c r="M11" s="3">
        <v>30</v>
      </c>
      <c r="N11" s="3">
        <v>18250</v>
      </c>
      <c r="O11" s="3">
        <v>0</v>
      </c>
      <c r="P11" s="3">
        <f t="shared" si="3"/>
        <v>18250</v>
      </c>
      <c r="Q11" s="1" t="s">
        <v>29</v>
      </c>
    </row>
    <row r="12" spans="1:19" ht="15" customHeight="1">
      <c r="A12" s="15">
        <v>9</v>
      </c>
      <c r="B12" s="1" t="s">
        <v>78</v>
      </c>
      <c r="C12" s="16" t="s">
        <v>79</v>
      </c>
      <c r="D12" s="17" t="s">
        <v>24</v>
      </c>
      <c r="E12" s="1" t="s">
        <v>44</v>
      </c>
      <c r="F12" s="1" t="s">
        <v>80</v>
      </c>
      <c r="G12" s="1">
        <v>129</v>
      </c>
      <c r="H12" s="1">
        <v>6</v>
      </c>
      <c r="I12" s="1">
        <v>1830</v>
      </c>
      <c r="J12" s="1">
        <f>VLOOKUP(E12,'[1]SAFE CHEM INDUSTRIES'!$C$4:$D$106,2,FALSE)</f>
        <v>3.22</v>
      </c>
      <c r="K12" s="1">
        <v>75</v>
      </c>
      <c r="L12" s="3">
        <f t="shared" si="0"/>
        <v>258</v>
      </c>
      <c r="M12" s="3">
        <v>30</v>
      </c>
      <c r="N12" s="3">
        <f t="shared" si="1"/>
        <v>6180.6</v>
      </c>
      <c r="O12" s="3">
        <f t="shared" si="2"/>
        <v>450</v>
      </c>
      <c r="P12" s="3">
        <f t="shared" si="3"/>
        <v>6630.6</v>
      </c>
      <c r="Q12" s="1" t="s">
        <v>45</v>
      </c>
    </row>
    <row r="13" spans="1:19" ht="15" customHeight="1">
      <c r="A13" s="15">
        <v>10</v>
      </c>
      <c r="B13" s="1" t="s">
        <v>81</v>
      </c>
      <c r="C13" s="16" t="s">
        <v>82</v>
      </c>
      <c r="D13" s="17" t="s">
        <v>24</v>
      </c>
      <c r="E13" s="1" t="s">
        <v>3</v>
      </c>
      <c r="F13" s="1" t="s">
        <v>83</v>
      </c>
      <c r="G13" s="1">
        <v>143</v>
      </c>
      <c r="H13" s="1"/>
      <c r="I13" s="1">
        <v>1570</v>
      </c>
      <c r="J13" s="1">
        <f>VLOOKUP(E13,'[1]SAFE CHEM INDUSTRIES'!$C$4:$D$106,2,FALSE)</f>
        <v>2.5200000000000005</v>
      </c>
      <c r="K13" s="1">
        <v>75</v>
      </c>
      <c r="L13" s="3">
        <f t="shared" si="0"/>
        <v>286</v>
      </c>
      <c r="M13" s="3">
        <v>30</v>
      </c>
      <c r="N13" s="3">
        <f t="shared" si="1"/>
        <v>4272.4000000000005</v>
      </c>
      <c r="O13" s="3">
        <f t="shared" si="2"/>
        <v>0</v>
      </c>
      <c r="P13" s="3">
        <f t="shared" si="3"/>
        <v>4272.4000000000005</v>
      </c>
      <c r="Q13" s="1" t="s">
        <v>36</v>
      </c>
    </row>
    <row r="14" spans="1:19" ht="15" customHeight="1">
      <c r="A14" s="15">
        <v>11</v>
      </c>
      <c r="B14" s="1" t="s">
        <v>81</v>
      </c>
      <c r="C14" s="16" t="s">
        <v>84</v>
      </c>
      <c r="D14" s="17" t="s">
        <v>24</v>
      </c>
      <c r="E14" s="17" t="s">
        <v>85</v>
      </c>
      <c r="F14" s="1" t="s">
        <v>86</v>
      </c>
      <c r="G14" s="1">
        <v>167</v>
      </c>
      <c r="H14" s="1">
        <v>15</v>
      </c>
      <c r="I14" s="1">
        <v>2548</v>
      </c>
      <c r="J14" s="1">
        <f>VLOOKUP(E14,'[1]SAFE CHEM INDUSTRIES'!$C$4:$D$106,2,FALSE)</f>
        <v>4.2700000000000005</v>
      </c>
      <c r="K14" s="1">
        <v>75</v>
      </c>
      <c r="L14" s="3">
        <f t="shared" si="0"/>
        <v>334</v>
      </c>
      <c r="M14" s="3">
        <v>30</v>
      </c>
      <c r="N14" s="3">
        <f t="shared" si="1"/>
        <v>11243.960000000001</v>
      </c>
      <c r="O14" s="3">
        <f t="shared" si="2"/>
        <v>1125</v>
      </c>
      <c r="P14" s="3">
        <f t="shared" si="3"/>
        <v>12368.960000000001</v>
      </c>
      <c r="Q14" s="17" t="s">
        <v>87</v>
      </c>
    </row>
    <row r="15" spans="1:19" ht="15" customHeight="1">
      <c r="A15" s="15">
        <v>12</v>
      </c>
      <c r="B15" s="1" t="s">
        <v>88</v>
      </c>
      <c r="C15" s="16" t="s">
        <v>89</v>
      </c>
      <c r="D15" s="17" t="s">
        <v>24</v>
      </c>
      <c r="E15" s="1" t="s">
        <v>37</v>
      </c>
      <c r="F15" s="1" t="s">
        <v>90</v>
      </c>
      <c r="G15" s="1">
        <v>134</v>
      </c>
      <c r="H15" s="1">
        <v>5</v>
      </c>
      <c r="I15" s="1">
        <v>1384</v>
      </c>
      <c r="J15" s="1">
        <f>VLOOKUP(E15,'[1]SAFE CHEM INDUSTRIES'!$C$4:$D$106,2,FALSE)</f>
        <v>2.4200000000000004</v>
      </c>
      <c r="K15" s="1">
        <v>75</v>
      </c>
      <c r="L15" s="3">
        <f t="shared" si="0"/>
        <v>268</v>
      </c>
      <c r="M15" s="3">
        <v>30</v>
      </c>
      <c r="N15" s="3">
        <f t="shared" si="1"/>
        <v>3647.2800000000007</v>
      </c>
      <c r="O15" s="3">
        <f t="shared" si="2"/>
        <v>375</v>
      </c>
      <c r="P15" s="3">
        <f t="shared" si="3"/>
        <v>4022.2800000000007</v>
      </c>
      <c r="Q15" s="1" t="s">
        <v>38</v>
      </c>
    </row>
    <row r="16" spans="1:19" ht="15" customHeight="1">
      <c r="A16" s="15">
        <v>13</v>
      </c>
      <c r="B16" s="1" t="s">
        <v>91</v>
      </c>
      <c r="C16" s="16" t="s">
        <v>92</v>
      </c>
      <c r="D16" s="17" t="s">
        <v>24</v>
      </c>
      <c r="E16" s="1" t="s">
        <v>5</v>
      </c>
      <c r="F16" s="1" t="s">
        <v>93</v>
      </c>
      <c r="G16" s="1">
        <v>170</v>
      </c>
      <c r="H16" s="1">
        <v>2</v>
      </c>
      <c r="I16" s="1">
        <v>1462</v>
      </c>
      <c r="J16" s="1">
        <f>VLOOKUP(E16,'[1]SAFE CHEM INDUSTRIES'!$C$4:$D$106,2,FALSE)</f>
        <v>4.2700000000000005</v>
      </c>
      <c r="K16" s="1">
        <v>75</v>
      </c>
      <c r="L16" s="3">
        <f t="shared" si="0"/>
        <v>340</v>
      </c>
      <c r="M16" s="3">
        <v>30</v>
      </c>
      <c r="N16" s="3">
        <f t="shared" si="1"/>
        <v>6612.7400000000007</v>
      </c>
      <c r="O16" s="3">
        <f t="shared" si="2"/>
        <v>150</v>
      </c>
      <c r="P16" s="3">
        <f t="shared" si="3"/>
        <v>6762.7400000000007</v>
      </c>
      <c r="Q16" s="1" t="s">
        <v>0</v>
      </c>
    </row>
    <row r="17" spans="1:17" ht="15" customHeight="1">
      <c r="A17" s="15">
        <v>14</v>
      </c>
      <c r="B17" s="1" t="s">
        <v>91</v>
      </c>
      <c r="C17" s="16" t="s">
        <v>94</v>
      </c>
      <c r="D17" s="17" t="s">
        <v>24</v>
      </c>
      <c r="E17" s="17" t="s">
        <v>95</v>
      </c>
      <c r="F17" s="1" t="s">
        <v>96</v>
      </c>
      <c r="G17" s="1">
        <v>460</v>
      </c>
      <c r="H17" s="1"/>
      <c r="I17" s="1">
        <v>4191</v>
      </c>
      <c r="J17" s="18" t="s">
        <v>25</v>
      </c>
      <c r="K17" s="18" t="s">
        <v>25</v>
      </c>
      <c r="L17" s="7" t="s">
        <v>25</v>
      </c>
      <c r="M17" s="3">
        <v>30</v>
      </c>
      <c r="N17" s="3">
        <v>17750</v>
      </c>
      <c r="O17" s="3">
        <v>0</v>
      </c>
      <c r="P17" s="3">
        <f t="shared" si="3"/>
        <v>17750</v>
      </c>
      <c r="Q17" s="1" t="s">
        <v>97</v>
      </c>
    </row>
    <row r="18" spans="1:17" ht="15" customHeight="1">
      <c r="A18" s="15">
        <v>15</v>
      </c>
      <c r="B18" s="1" t="s">
        <v>91</v>
      </c>
      <c r="C18" s="16" t="s">
        <v>98</v>
      </c>
      <c r="D18" s="17" t="s">
        <v>24</v>
      </c>
      <c r="E18" s="1" t="s">
        <v>7</v>
      </c>
      <c r="F18" s="1" t="s">
        <v>99</v>
      </c>
      <c r="G18" s="1">
        <v>178</v>
      </c>
      <c r="H18" s="1">
        <v>7</v>
      </c>
      <c r="I18" s="1">
        <v>2622</v>
      </c>
      <c r="J18" s="1">
        <f>VLOOKUP(E18,'[1]SAFE CHEM INDUSTRIES'!$C$4:$D$106,2,FALSE)</f>
        <v>2.5200000000000005</v>
      </c>
      <c r="K18" s="1">
        <v>75</v>
      </c>
      <c r="L18" s="3">
        <f t="shared" si="0"/>
        <v>356</v>
      </c>
      <c r="M18" s="3">
        <v>30</v>
      </c>
      <c r="N18" s="3">
        <f t="shared" si="1"/>
        <v>6993.4400000000014</v>
      </c>
      <c r="O18" s="3">
        <f t="shared" si="2"/>
        <v>525</v>
      </c>
      <c r="P18" s="3">
        <f t="shared" si="3"/>
        <v>7518.4400000000014</v>
      </c>
      <c r="Q18" s="1" t="s">
        <v>1</v>
      </c>
    </row>
    <row r="19" spans="1:17" ht="15" customHeight="1">
      <c r="A19" s="15">
        <v>16</v>
      </c>
      <c r="B19" s="1" t="s">
        <v>100</v>
      </c>
      <c r="C19" s="16" t="s">
        <v>101</v>
      </c>
      <c r="D19" s="17" t="s">
        <v>24</v>
      </c>
      <c r="E19" s="17" t="s">
        <v>102</v>
      </c>
      <c r="F19" s="1" t="s">
        <v>103</v>
      </c>
      <c r="G19" s="1">
        <v>133</v>
      </c>
      <c r="H19" s="1">
        <v>5</v>
      </c>
      <c r="I19" s="1">
        <v>1387</v>
      </c>
      <c r="J19" s="1">
        <f>VLOOKUP(E19,'[1]SAFE CHEM INDUSTRIES'!$C$4:$D$106,2,FALSE)</f>
        <v>3.6200000000000006</v>
      </c>
      <c r="K19" s="1">
        <v>75</v>
      </c>
      <c r="L19" s="3">
        <f t="shared" si="0"/>
        <v>266</v>
      </c>
      <c r="M19" s="3">
        <v>30</v>
      </c>
      <c r="N19" s="3">
        <f t="shared" si="1"/>
        <v>5316.9400000000005</v>
      </c>
      <c r="O19" s="3">
        <f t="shared" si="2"/>
        <v>375</v>
      </c>
      <c r="P19" s="3">
        <f t="shared" si="3"/>
        <v>5691.9400000000005</v>
      </c>
      <c r="Q19" s="1" t="s">
        <v>104</v>
      </c>
    </row>
    <row r="20" spans="1:17" ht="15" customHeight="1">
      <c r="A20" s="15">
        <v>17</v>
      </c>
      <c r="B20" s="1" t="s">
        <v>100</v>
      </c>
      <c r="C20" s="16" t="s">
        <v>105</v>
      </c>
      <c r="D20" s="17" t="s">
        <v>24</v>
      </c>
      <c r="E20" s="1" t="s">
        <v>30</v>
      </c>
      <c r="F20" s="1" t="s">
        <v>106</v>
      </c>
      <c r="G20" s="1">
        <v>172</v>
      </c>
      <c r="H20" s="1">
        <v>2</v>
      </c>
      <c r="I20" s="1">
        <v>1626</v>
      </c>
      <c r="J20" s="1">
        <f>VLOOKUP(E20,'[1]SAFE CHEM INDUSTRIES'!$C$4:$D$106,2,FALSE)</f>
        <v>2.52</v>
      </c>
      <c r="K20" s="1">
        <v>75</v>
      </c>
      <c r="L20" s="3">
        <f t="shared" si="0"/>
        <v>344</v>
      </c>
      <c r="M20" s="3">
        <v>30</v>
      </c>
      <c r="N20" s="3">
        <f t="shared" si="1"/>
        <v>4471.5200000000004</v>
      </c>
      <c r="O20" s="3">
        <f t="shared" si="2"/>
        <v>150</v>
      </c>
      <c r="P20" s="3">
        <f t="shared" si="3"/>
        <v>4621.5200000000004</v>
      </c>
      <c r="Q20" s="1" t="s">
        <v>63</v>
      </c>
    </row>
    <row r="21" spans="1:17" ht="15" customHeight="1">
      <c r="A21" s="19">
        <v>18</v>
      </c>
      <c r="B21" s="20" t="s">
        <v>107</v>
      </c>
      <c r="C21" s="16" t="s">
        <v>108</v>
      </c>
      <c r="D21" s="21" t="s">
        <v>24</v>
      </c>
      <c r="E21" s="22" t="s">
        <v>109</v>
      </c>
      <c r="F21" s="20" t="s">
        <v>110</v>
      </c>
      <c r="G21" s="20">
        <v>139</v>
      </c>
      <c r="H21" s="20">
        <v>7</v>
      </c>
      <c r="I21" s="20">
        <v>1656</v>
      </c>
      <c r="J21" s="20">
        <v>3.57</v>
      </c>
      <c r="K21" s="20">
        <v>75</v>
      </c>
      <c r="L21" s="23">
        <f t="shared" si="0"/>
        <v>278</v>
      </c>
      <c r="M21" s="23">
        <v>30</v>
      </c>
      <c r="N21" s="23">
        <f t="shared" si="1"/>
        <v>6219.92</v>
      </c>
      <c r="O21" s="23">
        <f t="shared" si="2"/>
        <v>525</v>
      </c>
      <c r="P21" s="23">
        <f t="shared" si="3"/>
        <v>6744.92</v>
      </c>
      <c r="Q21" s="20" t="s">
        <v>111</v>
      </c>
    </row>
    <row r="22" spans="1:17" ht="15" customHeight="1">
      <c r="A22" s="15">
        <v>19</v>
      </c>
      <c r="B22" s="1" t="s">
        <v>107</v>
      </c>
      <c r="C22" s="16" t="s">
        <v>112</v>
      </c>
      <c r="D22" s="17" t="s">
        <v>24</v>
      </c>
      <c r="E22" s="1" t="s">
        <v>40</v>
      </c>
      <c r="F22" s="1" t="s">
        <v>113</v>
      </c>
      <c r="G22" s="1">
        <v>171</v>
      </c>
      <c r="H22" s="1">
        <v>1</v>
      </c>
      <c r="I22" s="1">
        <v>1601</v>
      </c>
      <c r="J22" s="1">
        <f>VLOOKUP(E22,'[1]SAFE CHEM INDUSTRIES'!$C$4:$D$106,2,FALSE)</f>
        <v>2.72</v>
      </c>
      <c r="K22" s="1">
        <v>75</v>
      </c>
      <c r="L22" s="3">
        <f t="shared" si="0"/>
        <v>342</v>
      </c>
      <c r="M22" s="3">
        <v>30</v>
      </c>
      <c r="N22" s="3">
        <f t="shared" si="1"/>
        <v>4726.72</v>
      </c>
      <c r="O22" s="3">
        <f t="shared" si="2"/>
        <v>75</v>
      </c>
      <c r="P22" s="3">
        <f t="shared" si="3"/>
        <v>4801.72</v>
      </c>
      <c r="Q22" s="1" t="s">
        <v>41</v>
      </c>
    </row>
    <row r="23" spans="1:17" ht="15" customHeight="1">
      <c r="A23" s="15">
        <v>20</v>
      </c>
      <c r="B23" s="1" t="s">
        <v>107</v>
      </c>
      <c r="C23" s="16" t="s">
        <v>114</v>
      </c>
      <c r="D23" s="17" t="s">
        <v>24</v>
      </c>
      <c r="E23" s="1" t="s">
        <v>33</v>
      </c>
      <c r="F23" s="1" t="s">
        <v>115</v>
      </c>
      <c r="G23" s="1">
        <v>241</v>
      </c>
      <c r="H23" s="1">
        <v>2</v>
      </c>
      <c r="I23" s="1">
        <v>1981</v>
      </c>
      <c r="J23" s="1">
        <f>VLOOKUP(E23,'[1]SAFE CHEM INDUSTRIES'!$C$4:$D$106,2,FALSE)</f>
        <v>3.3200000000000007</v>
      </c>
      <c r="K23" s="1">
        <v>75</v>
      </c>
      <c r="L23" s="3">
        <f t="shared" si="0"/>
        <v>482</v>
      </c>
      <c r="M23" s="3">
        <v>30</v>
      </c>
      <c r="N23" s="3">
        <f t="shared" si="1"/>
        <v>7088.9200000000019</v>
      </c>
      <c r="O23" s="3">
        <f t="shared" si="2"/>
        <v>150</v>
      </c>
      <c r="P23" s="3">
        <f t="shared" si="3"/>
        <v>7238.9200000000019</v>
      </c>
      <c r="Q23" s="1" t="s">
        <v>116</v>
      </c>
    </row>
    <row r="24" spans="1:17" ht="15" customHeight="1">
      <c r="A24" s="15">
        <v>21</v>
      </c>
      <c r="B24" s="1" t="s">
        <v>107</v>
      </c>
      <c r="C24" s="16" t="s">
        <v>117</v>
      </c>
      <c r="D24" s="17" t="s">
        <v>24</v>
      </c>
      <c r="E24" s="1" t="s">
        <v>3</v>
      </c>
      <c r="F24" s="1" t="s">
        <v>118</v>
      </c>
      <c r="G24" s="1">
        <v>165</v>
      </c>
      <c r="H24" s="1">
        <v>6</v>
      </c>
      <c r="I24" s="1">
        <v>1486</v>
      </c>
      <c r="J24" s="1">
        <f>VLOOKUP(E24,'[1]SAFE CHEM INDUSTRIES'!$C$4:$D$106,2,FALSE)</f>
        <v>2.5200000000000005</v>
      </c>
      <c r="K24" s="1">
        <v>75</v>
      </c>
      <c r="L24" s="3">
        <f t="shared" si="0"/>
        <v>330</v>
      </c>
      <c r="M24" s="3">
        <v>30</v>
      </c>
      <c r="N24" s="3">
        <f t="shared" si="1"/>
        <v>4104.7200000000012</v>
      </c>
      <c r="O24" s="3">
        <f t="shared" si="2"/>
        <v>450</v>
      </c>
      <c r="P24" s="3">
        <f t="shared" si="3"/>
        <v>4554.7200000000012</v>
      </c>
      <c r="Q24" s="1" t="s">
        <v>32</v>
      </c>
    </row>
    <row r="25" spans="1:17" ht="15" customHeight="1">
      <c r="A25" s="15">
        <v>22</v>
      </c>
      <c r="B25" s="1" t="s">
        <v>107</v>
      </c>
      <c r="C25" s="16" t="s">
        <v>119</v>
      </c>
      <c r="D25" s="17" t="s">
        <v>24</v>
      </c>
      <c r="E25" s="1" t="s">
        <v>46</v>
      </c>
      <c r="F25" s="1" t="s">
        <v>120</v>
      </c>
      <c r="G25" s="1">
        <v>49</v>
      </c>
      <c r="H25" s="1">
        <v>5</v>
      </c>
      <c r="I25" s="1">
        <v>682</v>
      </c>
      <c r="J25" s="1">
        <f>VLOOKUP(E25,'[1]SAFE CHEM INDUSTRIES'!$C$4:$D$106,2,FALSE)</f>
        <v>2.72</v>
      </c>
      <c r="K25" s="1">
        <v>75</v>
      </c>
      <c r="L25" s="3">
        <f t="shared" si="0"/>
        <v>98</v>
      </c>
      <c r="M25" s="3">
        <v>30</v>
      </c>
      <c r="N25" s="3">
        <f t="shared" si="1"/>
        <v>1983.0400000000002</v>
      </c>
      <c r="O25" s="3">
        <f t="shared" si="2"/>
        <v>375</v>
      </c>
      <c r="P25" s="3">
        <f t="shared" si="3"/>
        <v>2358.04</v>
      </c>
      <c r="Q25" s="1" t="s">
        <v>39</v>
      </c>
    </row>
    <row r="26" spans="1:17" ht="15" customHeight="1">
      <c r="A26" s="15">
        <v>23</v>
      </c>
      <c r="B26" s="1" t="s">
        <v>107</v>
      </c>
      <c r="C26" s="16" t="s">
        <v>121</v>
      </c>
      <c r="D26" s="17" t="s">
        <v>24</v>
      </c>
      <c r="E26" s="1" t="s">
        <v>122</v>
      </c>
      <c r="F26" s="1" t="s">
        <v>123</v>
      </c>
      <c r="G26" s="1">
        <v>149</v>
      </c>
      <c r="H26" s="1">
        <v>5</v>
      </c>
      <c r="I26" s="1">
        <v>1670</v>
      </c>
      <c r="J26" s="1">
        <f>VLOOKUP(E26,'[1]SAFE CHEM INDUSTRIES'!$C$4:$D$106,2,FALSE)</f>
        <v>2.12</v>
      </c>
      <c r="K26" s="1">
        <v>75</v>
      </c>
      <c r="L26" s="3">
        <f t="shared" si="0"/>
        <v>298</v>
      </c>
      <c r="M26" s="3">
        <v>30</v>
      </c>
      <c r="N26" s="3">
        <f t="shared" si="1"/>
        <v>3868.4</v>
      </c>
      <c r="O26" s="3">
        <f t="shared" si="2"/>
        <v>375</v>
      </c>
      <c r="P26" s="3">
        <f t="shared" si="3"/>
        <v>4243.3999999999996</v>
      </c>
      <c r="Q26" s="1" t="s">
        <v>124</v>
      </c>
    </row>
    <row r="27" spans="1:17" ht="15" customHeight="1">
      <c r="A27" s="15">
        <v>24</v>
      </c>
      <c r="B27" s="1" t="s">
        <v>107</v>
      </c>
      <c r="C27" s="16" t="s">
        <v>125</v>
      </c>
      <c r="D27" s="17" t="s">
        <v>24</v>
      </c>
      <c r="E27" s="1" t="s">
        <v>126</v>
      </c>
      <c r="F27" s="1" t="s">
        <v>127</v>
      </c>
      <c r="G27" s="1">
        <v>180</v>
      </c>
      <c r="H27" s="1">
        <v>2</v>
      </c>
      <c r="I27" s="1">
        <v>1347</v>
      </c>
      <c r="J27" s="1">
        <f>VLOOKUP(E27,'[1]SAFE CHEM INDUSTRIES'!$C$4:$D$106,2,FALSE)</f>
        <v>4.57</v>
      </c>
      <c r="K27" s="1">
        <v>75</v>
      </c>
      <c r="L27" s="3">
        <f t="shared" si="0"/>
        <v>360</v>
      </c>
      <c r="M27" s="3">
        <v>30</v>
      </c>
      <c r="N27" s="3">
        <f t="shared" si="1"/>
        <v>6545.79</v>
      </c>
      <c r="O27" s="3">
        <f t="shared" si="2"/>
        <v>150</v>
      </c>
      <c r="P27" s="3">
        <f t="shared" si="3"/>
        <v>6695.79</v>
      </c>
      <c r="Q27" s="1" t="s">
        <v>128</v>
      </c>
    </row>
    <row r="28" spans="1:17" ht="15" customHeight="1">
      <c r="A28" s="15">
        <v>25</v>
      </c>
      <c r="B28" s="1" t="s">
        <v>107</v>
      </c>
      <c r="C28" s="16" t="s">
        <v>129</v>
      </c>
      <c r="D28" s="17" t="s">
        <v>24</v>
      </c>
      <c r="E28" s="1" t="s">
        <v>42</v>
      </c>
      <c r="F28" s="1" t="s">
        <v>130</v>
      </c>
      <c r="G28" s="1">
        <v>351</v>
      </c>
      <c r="H28" s="1">
        <v>9</v>
      </c>
      <c r="I28" s="1">
        <v>3358</v>
      </c>
      <c r="J28" s="1">
        <f>VLOOKUP(E28,'[1]SAFE CHEM INDUSTRIES'!$C$4:$D$106,2,FALSE)</f>
        <v>3.2200000000000006</v>
      </c>
      <c r="K28" s="1">
        <v>75</v>
      </c>
      <c r="L28" s="3">
        <f t="shared" si="0"/>
        <v>702</v>
      </c>
      <c r="M28" s="3">
        <v>30</v>
      </c>
      <c r="N28" s="3">
        <f t="shared" si="1"/>
        <v>11544.760000000002</v>
      </c>
      <c r="O28" s="3">
        <f t="shared" si="2"/>
        <v>675</v>
      </c>
      <c r="P28" s="3">
        <f t="shared" si="3"/>
        <v>12219.760000000002</v>
      </c>
      <c r="Q28" s="1" t="s">
        <v>43</v>
      </c>
    </row>
    <row r="29" spans="1:17" ht="15" customHeight="1">
      <c r="A29" s="15">
        <v>26</v>
      </c>
      <c r="B29" s="1" t="s">
        <v>107</v>
      </c>
      <c r="C29" s="16" t="s">
        <v>131</v>
      </c>
      <c r="D29" s="17" t="s">
        <v>24</v>
      </c>
      <c r="E29" s="1" t="s">
        <v>34</v>
      </c>
      <c r="F29" s="1" t="s">
        <v>132</v>
      </c>
      <c r="G29" s="1">
        <v>80</v>
      </c>
      <c r="H29" s="1">
        <v>6</v>
      </c>
      <c r="I29" s="1">
        <v>1526</v>
      </c>
      <c r="J29" s="1">
        <f>VLOOKUP(E29,'[1]SAFE CHEM INDUSTRIES'!$C$4:$D$106,2,FALSE)</f>
        <v>3.2200000000000006</v>
      </c>
      <c r="K29" s="1">
        <v>75</v>
      </c>
      <c r="L29" s="3">
        <f t="shared" si="0"/>
        <v>160</v>
      </c>
      <c r="M29" s="3">
        <v>30</v>
      </c>
      <c r="N29" s="3">
        <f t="shared" si="1"/>
        <v>5103.7200000000012</v>
      </c>
      <c r="O29" s="3">
        <f t="shared" si="2"/>
        <v>450</v>
      </c>
      <c r="P29" s="3">
        <f t="shared" si="3"/>
        <v>5553.7200000000012</v>
      </c>
      <c r="Q29" s="1" t="s">
        <v>35</v>
      </c>
    </row>
    <row r="30" spans="1:17" ht="15" customHeight="1">
      <c r="A30" s="15">
        <v>27</v>
      </c>
      <c r="B30" s="1" t="s">
        <v>107</v>
      </c>
      <c r="C30" s="16" t="s">
        <v>133</v>
      </c>
      <c r="D30" s="17" t="s">
        <v>24</v>
      </c>
      <c r="E30" s="1" t="s">
        <v>47</v>
      </c>
      <c r="F30" s="1" t="s">
        <v>134</v>
      </c>
      <c r="G30" s="1">
        <v>550</v>
      </c>
      <c r="H30" s="1">
        <v>7</v>
      </c>
      <c r="I30" s="1">
        <v>4840</v>
      </c>
      <c r="J30" s="1">
        <f>VLOOKUP(E30,'[1]SAFE CHEM INDUSTRIES'!$C$4:$D$106,2,FALSE)</f>
        <v>5.0199999999999996</v>
      </c>
      <c r="K30" s="18">
        <v>75</v>
      </c>
      <c r="L30" s="7">
        <f>G30*2</f>
        <v>1100</v>
      </c>
      <c r="M30" s="3">
        <v>30</v>
      </c>
      <c r="N30" s="3">
        <f>I30*J30+L30+M30</f>
        <v>25426.799999999999</v>
      </c>
      <c r="O30" s="3">
        <f>H30*K30</f>
        <v>525</v>
      </c>
      <c r="P30" s="3">
        <f t="shared" si="3"/>
        <v>25951.8</v>
      </c>
      <c r="Q30" s="1" t="s">
        <v>48</v>
      </c>
    </row>
    <row r="31" spans="1:17" ht="15" customHeight="1">
      <c r="A31" s="43" t="s">
        <v>135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P31" s="24">
        <f>ROUND(SUM(P4:P30),0)</f>
        <v>216500</v>
      </c>
      <c r="Q31" s="25"/>
    </row>
    <row r="32" spans="1:17" ht="15" customHeight="1" thickBot="1">
      <c r="B32"/>
      <c r="C32" s="26"/>
      <c r="G32" s="27">
        <f>SUM(G4:G30)</f>
        <v>5306</v>
      </c>
      <c r="H32" s="27">
        <f>SUM(H4:H30)</f>
        <v>147</v>
      </c>
      <c r="I32" s="27">
        <f>SUM(I4:I30)</f>
        <v>57374</v>
      </c>
      <c r="L32" s="5"/>
      <c r="M32" s="5"/>
      <c r="N32" s="5"/>
      <c r="O32" s="5"/>
      <c r="P32" s="5"/>
    </row>
    <row r="33" spans="1:16" ht="34.5" customHeight="1" thickBot="1">
      <c r="A33" s="28" t="s">
        <v>27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30"/>
    </row>
    <row r="34" spans="1:16" ht="32.25" customHeight="1" thickBot="1">
      <c r="A34" s="31" t="s">
        <v>28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</row>
  </sheetData>
  <sortState ref="B4:Q41">
    <sortCondition ref="B4:B41"/>
    <sortCondition ref="C4:C41"/>
  </sortState>
  <mergeCells count="8">
    <mergeCell ref="A33:P33"/>
    <mergeCell ref="A34:P34"/>
    <mergeCell ref="A1:K1"/>
    <mergeCell ref="L1:P1"/>
    <mergeCell ref="A2:E2"/>
    <mergeCell ref="F2:K2"/>
    <mergeCell ref="L2:P2"/>
    <mergeCell ref="A31:O31"/>
  </mergeCells>
  <conditionalFormatting sqref="I33:I1048576 I1:I3">
    <cfRule type="duplicateValues" dxfId="1" priority="13"/>
  </conditionalFormatting>
  <conditionalFormatting sqref="E3">
    <cfRule type="duplicateValues" dxfId="0" priority="16"/>
  </conditionalFormatting>
  <pageMargins left="0.43307086614173229" right="0.23622047244094491" top="0.6" bottom="0.54" header="0.23622047244094491" footer="0.26"/>
  <pageSetup paperSize="9" fitToWidth="0" fitToHeight="0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2024-07-18T11:09:30Z</cp:lastPrinted>
  <dcterms:created xsi:type="dcterms:W3CDTF">2023-03-12T08:28:15Z</dcterms:created>
  <dcterms:modified xsi:type="dcterms:W3CDTF">2024-07-18T11:45:13Z</dcterms:modified>
</cp:coreProperties>
</file>