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0" i="1"/>
  <c r="J78"/>
  <c r="H78"/>
  <c r="J77"/>
  <c r="I77"/>
  <c r="L77" s="1"/>
  <c r="H77"/>
  <c r="J76"/>
  <c r="H76"/>
  <c r="J75"/>
  <c r="H75"/>
  <c r="J74"/>
  <c r="H74"/>
  <c r="J73"/>
  <c r="H73"/>
  <c r="J72"/>
  <c r="H72"/>
  <c r="J71"/>
  <c r="H71"/>
  <c r="J70"/>
  <c r="H70"/>
  <c r="I70" s="1"/>
  <c r="L70" s="1"/>
  <c r="J69"/>
  <c r="H69"/>
  <c r="J68"/>
  <c r="H68"/>
  <c r="I68" s="1"/>
  <c r="L68" s="1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I43"/>
  <c r="H43"/>
  <c r="J42"/>
  <c r="H42"/>
  <c r="J41"/>
  <c r="H41"/>
  <c r="I41" s="1"/>
  <c r="J40"/>
  <c r="H40"/>
  <c r="J39"/>
  <c r="H39"/>
  <c r="I39" s="1"/>
  <c r="L39" s="1"/>
  <c r="J38"/>
  <c r="H38"/>
  <c r="J37"/>
  <c r="H37"/>
  <c r="I37" s="1"/>
  <c r="L37" s="1"/>
  <c r="J36"/>
  <c r="H36"/>
  <c r="J35"/>
  <c r="H35"/>
  <c r="I35" s="1"/>
  <c r="L35" s="1"/>
  <c r="J34"/>
  <c r="H34"/>
  <c r="J33"/>
  <c r="H33"/>
  <c r="J32"/>
  <c r="H32"/>
  <c r="J31"/>
  <c r="H31"/>
  <c r="J30"/>
  <c r="H30"/>
  <c r="J29"/>
  <c r="H29"/>
  <c r="I29" s="1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I10"/>
  <c r="L10" s="1"/>
  <c r="H10"/>
  <c r="J9"/>
  <c r="H9"/>
  <c r="J8"/>
  <c r="H8"/>
  <c r="I8" s="1"/>
  <c r="J7"/>
  <c r="H7"/>
  <c r="J6"/>
  <c r="H6"/>
  <c r="J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J4"/>
  <c r="H4"/>
  <c r="L41" l="1"/>
  <c r="L8"/>
  <c r="L29"/>
  <c r="I33"/>
  <c r="L33" s="1"/>
  <c r="L43"/>
  <c r="I66"/>
  <c r="L66" s="1"/>
  <c r="I4"/>
  <c r="L4" s="1"/>
  <c r="I6"/>
  <c r="L6" s="1"/>
  <c r="I12"/>
  <c r="L12" s="1"/>
  <c r="I14"/>
  <c r="L14" s="1"/>
  <c r="I16"/>
  <c r="L16" s="1"/>
  <c r="I18"/>
  <c r="L18" s="1"/>
  <c r="I20"/>
  <c r="L20" s="1"/>
  <c r="I22"/>
  <c r="L22" s="1"/>
  <c r="I24"/>
  <c r="L24" s="1"/>
  <c r="I26"/>
  <c r="L26" s="1"/>
  <c r="I28"/>
  <c r="L28" s="1"/>
  <c r="I30"/>
  <c r="L30" s="1"/>
  <c r="I32"/>
  <c r="L32" s="1"/>
  <c r="I34"/>
  <c r="L34" s="1"/>
  <c r="I36"/>
  <c r="L36" s="1"/>
  <c r="I38"/>
  <c r="L38" s="1"/>
  <c r="I40"/>
  <c r="L40" s="1"/>
  <c r="I42"/>
  <c r="L42" s="1"/>
  <c r="I44"/>
  <c r="L44" s="1"/>
  <c r="I46"/>
  <c r="L46" s="1"/>
  <c r="I48"/>
  <c r="L48" s="1"/>
  <c r="I50"/>
  <c r="L50" s="1"/>
  <c r="I52"/>
  <c r="L52" s="1"/>
  <c r="I54"/>
  <c r="L54" s="1"/>
  <c r="I56"/>
  <c r="L56" s="1"/>
  <c r="I58"/>
  <c r="L58" s="1"/>
  <c r="I60"/>
  <c r="L60" s="1"/>
  <c r="I62"/>
  <c r="L62" s="1"/>
  <c r="I64"/>
  <c r="L64" s="1"/>
  <c r="I72"/>
  <c r="L72" s="1"/>
  <c r="I74"/>
  <c r="L74" s="1"/>
  <c r="I76"/>
  <c r="L76" s="1"/>
  <c r="I78"/>
  <c r="L78" s="1"/>
  <c r="I5"/>
  <c r="L5" s="1"/>
  <c r="I7"/>
  <c r="L7" s="1"/>
  <c r="I9"/>
  <c r="L9" s="1"/>
  <c r="I11"/>
  <c r="L11" s="1"/>
  <c r="I13"/>
  <c r="L13" s="1"/>
  <c r="I15"/>
  <c r="L15" s="1"/>
  <c r="I17"/>
  <c r="L17" s="1"/>
  <c r="I19"/>
  <c r="L19" s="1"/>
  <c r="I21"/>
  <c r="L21" s="1"/>
  <c r="I23"/>
  <c r="L23" s="1"/>
  <c r="I25"/>
  <c r="L25" s="1"/>
  <c r="I27"/>
  <c r="L27" s="1"/>
  <c r="I31"/>
  <c r="L31" s="1"/>
  <c r="I45"/>
  <c r="L45" s="1"/>
  <c r="I47"/>
  <c r="L47" s="1"/>
  <c r="I49"/>
  <c r="L49" s="1"/>
  <c r="I51"/>
  <c r="L51" s="1"/>
  <c r="I53"/>
  <c r="L53" s="1"/>
  <c r="I55"/>
  <c r="L55" s="1"/>
  <c r="I57"/>
  <c r="L57" s="1"/>
  <c r="I59"/>
  <c r="L59" s="1"/>
  <c r="I61"/>
  <c r="L61" s="1"/>
  <c r="I63"/>
  <c r="L63" s="1"/>
  <c r="I65"/>
  <c r="L65" s="1"/>
  <c r="I67"/>
  <c r="L67" s="1"/>
  <c r="I69"/>
  <c r="L69" s="1"/>
  <c r="I71"/>
  <c r="L71" s="1"/>
  <c r="I73"/>
  <c r="L73" s="1"/>
  <c r="I75"/>
  <c r="L75" s="1"/>
  <c r="L79" l="1"/>
</calcChain>
</file>

<file path=xl/sharedStrings.xml><?xml version="1.0" encoding="utf-8"?>
<sst xmlns="http://schemas.openxmlformats.org/spreadsheetml/2006/main" count="393" uniqueCount="189">
  <si>
    <t>Thanking you for your business.
PRAGATI LOGISTICS</t>
  </si>
  <si>
    <t>BALASORE</t>
  </si>
  <si>
    <t>BARIPADA</t>
  </si>
  <si>
    <t>JAJPUR TOWN</t>
  </si>
  <si>
    <t>ANGUL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</si>
  <si>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</si>
  <si>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</si>
  <si>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</si>
  <si>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</si>
  <si>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</si>
  <si>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</si>
  <si>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</si>
  <si>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</si>
  <si>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</si>
  <si>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</si>
  <si>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LR CH.</t>
  </si>
  <si>
    <t>HML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</si>
  <si>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</si>
  <si>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</si>
  <si>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</si>
  <si>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Kindly, verify &amp; confirm within 7 days, else GST will be filed by 20th MARCH, 2024. 
GST to be paid by Consignor under Reverse Charge Mechanism(RCM) as per GST.</t>
  </si>
  <si>
    <t>01/3/2025</t>
  </si>
  <si>
    <t>PL/JA/26903</t>
  </si>
  <si>
    <t>5920</t>
  </si>
  <si>
    <t>PL/JA/26905</t>
  </si>
  <si>
    <t>5914/5915/5916/5917/5918/5919</t>
  </si>
  <si>
    <t>03/3/2025</t>
  </si>
  <si>
    <t>PL/JA/27043</t>
  </si>
  <si>
    <t>6037/38</t>
  </si>
  <si>
    <t>PL/JA/27045</t>
  </si>
  <si>
    <t>6040/39</t>
  </si>
  <si>
    <t>PL/JA/27047</t>
  </si>
  <si>
    <t>6196</t>
  </si>
  <si>
    <t>PL/JA/27049</t>
  </si>
  <si>
    <t>6204/6207/6209</t>
  </si>
  <si>
    <t>PL/JA/27050</t>
  </si>
  <si>
    <t>6210</t>
  </si>
  <si>
    <t>04/3/2025</t>
  </si>
  <si>
    <t>PL/JA/27084</t>
  </si>
  <si>
    <t>PL/JA/27252</t>
  </si>
  <si>
    <t>6344</t>
  </si>
  <si>
    <t>PL/JA/27253</t>
  </si>
  <si>
    <t>6341</t>
  </si>
  <si>
    <t>05/3/2025</t>
  </si>
  <si>
    <t>PL/JA/27254</t>
  </si>
  <si>
    <t>6429</t>
  </si>
  <si>
    <t>PL/JA/27255</t>
  </si>
  <si>
    <t>6427</t>
  </si>
  <si>
    <t>PL/JA/27256</t>
  </si>
  <si>
    <t>6420</t>
  </si>
  <si>
    <t>PL/JA/27257</t>
  </si>
  <si>
    <t>6421</t>
  </si>
  <si>
    <t>PL/JA/27307</t>
  </si>
  <si>
    <t>6439</t>
  </si>
  <si>
    <t>PL/JA/27309</t>
  </si>
  <si>
    <t>6438</t>
  </si>
  <si>
    <t>PL/JA/27310</t>
  </si>
  <si>
    <t>6432/6433/6435</t>
  </si>
  <si>
    <t>06/3/2025</t>
  </si>
  <si>
    <t>PL/JA/27273</t>
  </si>
  <si>
    <t>6356/6357</t>
  </si>
  <si>
    <t>PL/JA/27274</t>
  </si>
  <si>
    <t>08/3/2025</t>
  </si>
  <si>
    <t>PL/JA/27483</t>
  </si>
  <si>
    <t>26742/26743</t>
  </si>
  <si>
    <t>PL/JA/27485</t>
  </si>
  <si>
    <t>26747</t>
  </si>
  <si>
    <t>11/3/2025</t>
  </si>
  <si>
    <t>PL/JA/27681</t>
  </si>
  <si>
    <t>6965/6966/67</t>
  </si>
  <si>
    <t>PL/JA/27682</t>
  </si>
  <si>
    <t>PL/JA/27686</t>
  </si>
  <si>
    <t>6958</t>
  </si>
  <si>
    <t>PL/JA/27687</t>
  </si>
  <si>
    <t>6956/57</t>
  </si>
  <si>
    <t>12/3/2025</t>
  </si>
  <si>
    <t>PL/JA/27713</t>
  </si>
  <si>
    <t>7041/7042</t>
  </si>
  <si>
    <t>PL/JA/27714</t>
  </si>
  <si>
    <t>7002</t>
  </si>
  <si>
    <t>PL/JA/27717</t>
  </si>
  <si>
    <t>7003</t>
  </si>
  <si>
    <t>PL/JA/27718</t>
  </si>
  <si>
    <t>7040</t>
  </si>
  <si>
    <t>PL/JA/27719</t>
  </si>
  <si>
    <t>7034/7035/7036</t>
  </si>
  <si>
    <t>PL/JA/27730</t>
  </si>
  <si>
    <t>29900</t>
  </si>
  <si>
    <t>PL/JA/27733</t>
  </si>
  <si>
    <t>29902</t>
  </si>
  <si>
    <t>PL/JA/27763</t>
  </si>
  <si>
    <t>1027023</t>
  </si>
  <si>
    <t>PL/JA/27765</t>
  </si>
  <si>
    <t>1027025</t>
  </si>
  <si>
    <t>13/3/2025</t>
  </si>
  <si>
    <t>PL/JA/27848</t>
  </si>
  <si>
    <t>27103/27104</t>
  </si>
  <si>
    <t>14/3/2025</t>
  </si>
  <si>
    <t>PL/JA/27849</t>
  </si>
  <si>
    <t>27108</t>
  </si>
  <si>
    <t>17/3/2025</t>
  </si>
  <si>
    <t>PL/JA/27912</t>
  </si>
  <si>
    <t>7282</t>
  </si>
  <si>
    <t>18/3/2025</t>
  </si>
  <si>
    <t>PL/JA/28015</t>
  </si>
  <si>
    <t>7347</t>
  </si>
  <si>
    <t>PL/JA/28017</t>
  </si>
  <si>
    <t>7646</t>
  </si>
  <si>
    <t>PL/JA/28018</t>
  </si>
  <si>
    <t>7352/7353</t>
  </si>
  <si>
    <t>PL/JA/28019</t>
  </si>
  <si>
    <t>7350/7351</t>
  </si>
  <si>
    <t>PL/JA/28020</t>
  </si>
  <si>
    <t>7348/7349</t>
  </si>
  <si>
    <t>20/3/2025</t>
  </si>
  <si>
    <t>PL/JA/28119</t>
  </si>
  <si>
    <t>7537</t>
  </si>
  <si>
    <t>PL/JA/28120</t>
  </si>
  <si>
    <t>7538</t>
  </si>
  <si>
    <t>PL/JA/28121</t>
  </si>
  <si>
    <t>7539/7540</t>
  </si>
  <si>
    <t>PL/JA/28122</t>
  </si>
  <si>
    <t>7541/7542</t>
  </si>
  <si>
    <t>PL/JA/28123</t>
  </si>
  <si>
    <t>7543/7544</t>
  </si>
  <si>
    <t>PL/JA/28124</t>
  </si>
  <si>
    <t>7569</t>
  </si>
  <si>
    <t>PL/JA/28125</t>
  </si>
  <si>
    <t>7570</t>
  </si>
  <si>
    <t>PL/JA/28126</t>
  </si>
  <si>
    <t>7571/7572</t>
  </si>
  <si>
    <t>PL/JA/28127</t>
  </si>
  <si>
    <t>7568</t>
  </si>
  <si>
    <t>24/3/2025</t>
  </si>
  <si>
    <t>PL/JA/28423</t>
  </si>
  <si>
    <t>PL/JA/28426</t>
  </si>
  <si>
    <t>7808/7809/7810</t>
  </si>
  <si>
    <t>PL/JA/28428</t>
  </si>
  <si>
    <t>7807</t>
  </si>
  <si>
    <t>PL/JA/28430</t>
  </si>
  <si>
    <t>7806</t>
  </si>
  <si>
    <t>PL/JA/28432</t>
  </si>
  <si>
    <t>7805</t>
  </si>
  <si>
    <t>PL/JA/28441</t>
  </si>
  <si>
    <t>7816</t>
  </si>
  <si>
    <t>PL/JA/28444</t>
  </si>
  <si>
    <t>7821/7822/7823</t>
  </si>
  <si>
    <t>PL/JA/28445</t>
  </si>
  <si>
    <t>PL/JA/28447</t>
  </si>
  <si>
    <t>7820</t>
  </si>
  <si>
    <t>PL/JA/28449</t>
  </si>
  <si>
    <t>7819</t>
  </si>
  <si>
    <t>PL/JA/28450</t>
  </si>
  <si>
    <t>7818</t>
  </si>
  <si>
    <t>27/3/2025</t>
  </si>
  <si>
    <t>PL/JA/28661</t>
  </si>
  <si>
    <t>8033/8034</t>
  </si>
  <si>
    <t>PL/JA/28662</t>
  </si>
  <si>
    <t>8026/8027/8028</t>
  </si>
  <si>
    <t>PL/JA/28710</t>
  </si>
  <si>
    <t>8058/59</t>
  </si>
  <si>
    <t>PL/JA/28711</t>
  </si>
  <si>
    <t>28/3/2025</t>
  </si>
  <si>
    <t>PL/JA/28786</t>
  </si>
  <si>
    <t>PL/JA/28787</t>
  </si>
  <si>
    <t>8269</t>
  </si>
  <si>
    <t>PL/JA/28857</t>
  </si>
  <si>
    <t>8251/8252</t>
  </si>
  <si>
    <t>PL/JA/28858</t>
  </si>
  <si>
    <t>8254</t>
  </si>
  <si>
    <t>PL/JA/28859</t>
  </si>
  <si>
    <t>8093/8094</t>
  </si>
  <si>
    <t>PL/JA/28860</t>
  </si>
  <si>
    <t>8099/8100</t>
  </si>
  <si>
    <t>31/3/2025</t>
  </si>
  <si>
    <t>PL/JA/29121</t>
  </si>
  <si>
    <t>430</t>
  </si>
  <si>
    <t>PL/JA/29123</t>
  </si>
  <si>
    <t>8329/8330/8331</t>
  </si>
  <si>
    <t>PL/JA/29125</t>
  </si>
  <si>
    <t>(RUPEES THIRTY ONE THOUSAND THIRTY ONE ONLY)</t>
  </si>
  <si>
    <t>6212/6215/ 6216/6217</t>
  </si>
  <si>
    <t>6350/6351/ 6352/6354</t>
  </si>
  <si>
    <t>6959/6960/   61/62</t>
  </si>
  <si>
    <t>7811/7812/ 7813/7814</t>
  </si>
  <si>
    <t>8051/52/ 53/54/55</t>
  </si>
  <si>
    <t>8263/8264</t>
  </si>
  <si>
    <t>8335/8336/ 8337/8338</t>
  </si>
  <si>
    <t>Bill Date: 31/03/2025
Bill NO : 38921
Total Amount : 31031.00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</si>
</sst>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57151</xdr:rowOff>
    </xdr:from>
    <xdr:to>
      <xdr:col>6</xdr:col>
      <xdr:colOff>295274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57151"/>
          <a:ext cx="43719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2"/>
  <sheetViews>
    <sheetView tabSelected="1" topLeftCell="A70" workbookViewId="0">
      <selection activeCell="Y80" sqref="Y80"/>
    </sheetView>
  </sheetViews>
  <sheetFormatPr defaultRowHeight="15"/>
  <cols>
    <col min="1" max="1" width="4.85546875" style="1" customWidth="1"/>
    <col min="2" max="2" width="10" style="1" customWidth="1"/>
    <col min="3" max="3" width="12.140625" style="1" customWidth="1"/>
    <col min="4" max="4" width="15.7109375" style="1" customWidth="1"/>
    <col min="5" max="5" width="5.85546875" style="1" customWidth="1"/>
    <col min="6" max="6" width="13.5703125" style="1" bestFit="1" customWidth="1"/>
    <col min="7" max="7" width="6.140625" style="1" customWidth="1"/>
    <col min="8" max="9" width="7" style="2" customWidth="1"/>
    <col min="10" max="10" width="7.28515625" style="2" customWidth="1"/>
    <col min="11" max="11" width="7" style="2" customWidth="1"/>
    <col min="12" max="12" width="8.28515625" style="2" customWidth="1"/>
    <col min="13" max="14" width="10.140625" style="1" customWidth="1"/>
    <col min="15" max="16384" width="9.140625" style="1"/>
  </cols>
  <sheetData>
    <row r="1" spans="1:17" ht="90" customHeight="1">
      <c r="A1" s="22"/>
      <c r="B1" s="22"/>
      <c r="C1" s="22"/>
      <c r="D1" s="22"/>
      <c r="E1" s="22"/>
      <c r="F1" s="22"/>
      <c r="G1" s="22"/>
      <c r="H1" s="23" t="s">
        <v>18</v>
      </c>
      <c r="I1" s="23"/>
      <c r="J1" s="23"/>
      <c r="K1" s="23"/>
      <c r="L1" s="23"/>
      <c r="O1" s="2"/>
    </row>
    <row r="2" spans="1:17" ht="83.25" customHeight="1">
      <c r="A2" s="24" t="s">
        <v>19</v>
      </c>
      <c r="B2" s="25"/>
      <c r="C2" s="25"/>
      <c r="D2" s="25"/>
      <c r="E2" s="25"/>
      <c r="F2" s="25"/>
      <c r="G2" s="26"/>
      <c r="H2" s="23" t="s">
        <v>188</v>
      </c>
      <c r="I2" s="23"/>
      <c r="J2" s="23"/>
      <c r="K2" s="23"/>
      <c r="L2" s="23"/>
      <c r="M2" s="2"/>
      <c r="N2" s="2"/>
    </row>
    <row r="3" spans="1:17" s="8" customFormat="1" ht="15" customHeight="1">
      <c r="A3" s="5" t="s">
        <v>6</v>
      </c>
      <c r="B3" s="5" t="s">
        <v>7</v>
      </c>
      <c r="C3" s="5" t="s">
        <v>8</v>
      </c>
      <c r="D3" s="4" t="s">
        <v>9</v>
      </c>
      <c r="E3" s="5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16</v>
      </c>
      <c r="K3" s="6" t="s">
        <v>15</v>
      </c>
      <c r="L3" s="6" t="s">
        <v>17</v>
      </c>
      <c r="Q3" s="9"/>
    </row>
    <row r="4" spans="1:17" s="8" customFormat="1" ht="15" customHeight="1">
      <c r="A4" s="10">
        <v>1</v>
      </c>
      <c r="B4" s="11" t="s">
        <v>21</v>
      </c>
      <c r="C4" s="12" t="s">
        <v>22</v>
      </c>
      <c r="D4" s="7" t="s">
        <v>23</v>
      </c>
      <c r="E4" s="18" t="s">
        <v>5</v>
      </c>
      <c r="F4" s="11" t="s">
        <v>2</v>
      </c>
      <c r="G4" s="11">
        <v>2</v>
      </c>
      <c r="H4" s="13">
        <f>VLOOKUP(F4,'[1]ARISTO PHARMASEUTICALS'!$C$3:$D$44,2,FALSE)</f>
        <v>23.95</v>
      </c>
      <c r="I4" s="13">
        <f>G4*H4*20%</f>
        <v>9.58</v>
      </c>
      <c r="J4" s="13">
        <f>G4*2</f>
        <v>4</v>
      </c>
      <c r="K4" s="13">
        <v>35</v>
      </c>
      <c r="L4" s="13">
        <f>G4*H4+I4+J4+K4</f>
        <v>96.47999999999999</v>
      </c>
    </row>
    <row r="5" spans="1:17" s="8" customFormat="1" ht="30.75" customHeight="1">
      <c r="A5" s="10">
        <f>A4+1</f>
        <v>2</v>
      </c>
      <c r="B5" s="11" t="s">
        <v>21</v>
      </c>
      <c r="C5" s="11" t="s">
        <v>24</v>
      </c>
      <c r="D5" s="7" t="s">
        <v>25</v>
      </c>
      <c r="E5" s="18" t="s">
        <v>5</v>
      </c>
      <c r="F5" s="11" t="s">
        <v>2</v>
      </c>
      <c r="G5" s="11">
        <v>37</v>
      </c>
      <c r="H5" s="13">
        <f>VLOOKUP(F5,'[1]ARISTO PHARMASEUTICALS'!$C$3:$D$44,2,FALSE)</f>
        <v>23.95</v>
      </c>
      <c r="I5" s="13">
        <f t="shared" ref="I5:I68" si="0">G5*H5*20%</f>
        <v>177.23000000000002</v>
      </c>
      <c r="J5" s="13">
        <f t="shared" ref="J5:J68" si="1">G5*2</f>
        <v>74</v>
      </c>
      <c r="K5" s="13">
        <v>35</v>
      </c>
      <c r="L5" s="13">
        <f t="shared" ref="L5:L68" si="2">G5*H5+I5+J5+K5</f>
        <v>1172.3800000000001</v>
      </c>
    </row>
    <row r="6" spans="1:17" s="8" customFormat="1">
      <c r="A6" s="10">
        <f t="shared" ref="A6:A69" si="3">A5+1</f>
        <v>3</v>
      </c>
      <c r="B6" s="11" t="s">
        <v>26</v>
      </c>
      <c r="C6" s="11" t="s">
        <v>27</v>
      </c>
      <c r="D6" s="7" t="s">
        <v>28</v>
      </c>
      <c r="E6" s="18" t="s">
        <v>5</v>
      </c>
      <c r="F6" s="11" t="s">
        <v>2</v>
      </c>
      <c r="G6" s="11">
        <v>41</v>
      </c>
      <c r="H6" s="13">
        <f>VLOOKUP(F6,'[1]ARISTO PHARMASEUTICALS'!$C$3:$D$44,2,FALSE)</f>
        <v>23.95</v>
      </c>
      <c r="I6" s="13">
        <f t="shared" si="0"/>
        <v>196.39</v>
      </c>
      <c r="J6" s="13">
        <f t="shared" si="1"/>
        <v>82</v>
      </c>
      <c r="K6" s="13">
        <v>35</v>
      </c>
      <c r="L6" s="13">
        <f t="shared" si="2"/>
        <v>1295.3399999999999</v>
      </c>
    </row>
    <row r="7" spans="1:17" s="8" customFormat="1">
      <c r="A7" s="10">
        <f t="shared" si="3"/>
        <v>4</v>
      </c>
      <c r="B7" s="11" t="s">
        <v>26</v>
      </c>
      <c r="C7" s="11" t="s">
        <v>29</v>
      </c>
      <c r="D7" s="7" t="s">
        <v>30</v>
      </c>
      <c r="E7" s="18" t="s">
        <v>5</v>
      </c>
      <c r="F7" s="11" t="s">
        <v>2</v>
      </c>
      <c r="G7" s="11">
        <v>9</v>
      </c>
      <c r="H7" s="13">
        <f>VLOOKUP(F7,'[1]ARISTO PHARMASEUTICALS'!$C$3:$D$44,2,FALSE)</f>
        <v>23.95</v>
      </c>
      <c r="I7" s="13">
        <f t="shared" si="0"/>
        <v>43.11</v>
      </c>
      <c r="J7" s="13">
        <f t="shared" si="1"/>
        <v>18</v>
      </c>
      <c r="K7" s="13">
        <v>35</v>
      </c>
      <c r="L7" s="13">
        <f t="shared" si="2"/>
        <v>311.65999999999997</v>
      </c>
    </row>
    <row r="8" spans="1:17" s="8" customFormat="1">
      <c r="A8" s="10">
        <f t="shared" si="3"/>
        <v>5</v>
      </c>
      <c r="B8" s="11" t="s">
        <v>26</v>
      </c>
      <c r="C8" s="11" t="s">
        <v>31</v>
      </c>
      <c r="D8" s="7" t="s">
        <v>32</v>
      </c>
      <c r="E8" s="18" t="s">
        <v>5</v>
      </c>
      <c r="F8" s="11" t="s">
        <v>2</v>
      </c>
      <c r="G8" s="11">
        <v>12</v>
      </c>
      <c r="H8" s="13">
        <f>VLOOKUP(F8,'[1]ARISTO PHARMASEUTICALS'!$C$3:$D$44,2,FALSE)</f>
        <v>23.95</v>
      </c>
      <c r="I8" s="13">
        <f t="shared" si="0"/>
        <v>57.48</v>
      </c>
      <c r="J8" s="13">
        <f t="shared" si="1"/>
        <v>24</v>
      </c>
      <c r="K8" s="13">
        <v>35</v>
      </c>
      <c r="L8" s="13">
        <f t="shared" si="2"/>
        <v>403.88</v>
      </c>
    </row>
    <row r="9" spans="1:17" s="8" customFormat="1" ht="15" customHeight="1">
      <c r="A9" s="10">
        <f t="shared" si="3"/>
        <v>6</v>
      </c>
      <c r="B9" s="11" t="s">
        <v>26</v>
      </c>
      <c r="C9" s="11" t="s">
        <v>33</v>
      </c>
      <c r="D9" s="7" t="s">
        <v>34</v>
      </c>
      <c r="E9" s="18" t="s">
        <v>5</v>
      </c>
      <c r="F9" s="11" t="s">
        <v>2</v>
      </c>
      <c r="G9" s="11">
        <v>5</v>
      </c>
      <c r="H9" s="13">
        <f>VLOOKUP(F9,'[1]ARISTO PHARMASEUTICALS'!$C$3:$D$44,2,FALSE)</f>
        <v>23.95</v>
      </c>
      <c r="I9" s="13">
        <f t="shared" si="0"/>
        <v>23.950000000000003</v>
      </c>
      <c r="J9" s="13">
        <f t="shared" si="1"/>
        <v>10</v>
      </c>
      <c r="K9" s="13">
        <v>35</v>
      </c>
      <c r="L9" s="13">
        <f t="shared" si="2"/>
        <v>188.7</v>
      </c>
    </row>
    <row r="10" spans="1:17" s="8" customFormat="1">
      <c r="A10" s="10">
        <f t="shared" si="3"/>
        <v>7</v>
      </c>
      <c r="B10" s="11" t="s">
        <v>26</v>
      </c>
      <c r="C10" s="11" t="s">
        <v>35</v>
      </c>
      <c r="D10" s="7" t="s">
        <v>36</v>
      </c>
      <c r="E10" s="18" t="s">
        <v>5</v>
      </c>
      <c r="F10" s="11" t="s">
        <v>2</v>
      </c>
      <c r="G10" s="11">
        <v>1</v>
      </c>
      <c r="H10" s="13">
        <f>VLOOKUP(F10,'[1]ARISTO PHARMASEUTICALS'!$C$3:$D$44,2,FALSE)</f>
        <v>23.95</v>
      </c>
      <c r="I10" s="13">
        <f t="shared" si="0"/>
        <v>4.79</v>
      </c>
      <c r="J10" s="13">
        <f t="shared" si="1"/>
        <v>2</v>
      </c>
      <c r="K10" s="13">
        <v>35</v>
      </c>
      <c r="L10" s="13">
        <f t="shared" si="2"/>
        <v>65.739999999999995</v>
      </c>
    </row>
    <row r="11" spans="1:17" s="8" customFormat="1" ht="30">
      <c r="A11" s="10">
        <f t="shared" si="3"/>
        <v>8</v>
      </c>
      <c r="B11" s="11" t="s">
        <v>37</v>
      </c>
      <c r="C11" s="11" t="s">
        <v>38</v>
      </c>
      <c r="D11" s="19" t="s">
        <v>181</v>
      </c>
      <c r="E11" s="18" t="s">
        <v>5</v>
      </c>
      <c r="F11" s="11" t="s">
        <v>3</v>
      </c>
      <c r="G11" s="11">
        <v>18</v>
      </c>
      <c r="H11" s="13">
        <f>VLOOKUP(F11,'[1]ARISTO PHARMASEUTICALS'!$C$3:$D$44,2,FALSE)</f>
        <v>35.119999999999997</v>
      </c>
      <c r="I11" s="13">
        <f t="shared" si="0"/>
        <v>126.432</v>
      </c>
      <c r="J11" s="13">
        <f t="shared" si="1"/>
        <v>36</v>
      </c>
      <c r="K11" s="13">
        <v>35</v>
      </c>
      <c r="L11" s="13">
        <f t="shared" si="2"/>
        <v>829.59199999999998</v>
      </c>
    </row>
    <row r="12" spans="1:17" s="8" customFormat="1">
      <c r="A12" s="10">
        <f t="shared" si="3"/>
        <v>9</v>
      </c>
      <c r="B12" s="11" t="s">
        <v>37</v>
      </c>
      <c r="C12" s="11" t="s">
        <v>39</v>
      </c>
      <c r="D12" s="7" t="s">
        <v>40</v>
      </c>
      <c r="E12" s="18" t="s">
        <v>5</v>
      </c>
      <c r="F12" s="11" t="s">
        <v>2</v>
      </c>
      <c r="G12" s="11">
        <v>6</v>
      </c>
      <c r="H12" s="13">
        <f>VLOOKUP(F12,'[1]ARISTO PHARMASEUTICALS'!$C$3:$D$44,2,FALSE)</f>
        <v>23.95</v>
      </c>
      <c r="I12" s="13">
        <f t="shared" si="0"/>
        <v>28.74</v>
      </c>
      <c r="J12" s="13">
        <f t="shared" si="1"/>
        <v>12</v>
      </c>
      <c r="K12" s="13">
        <v>35</v>
      </c>
      <c r="L12" s="13">
        <f t="shared" si="2"/>
        <v>219.44</v>
      </c>
    </row>
    <row r="13" spans="1:17" s="8" customFormat="1">
      <c r="A13" s="10">
        <f t="shared" si="3"/>
        <v>10</v>
      </c>
      <c r="B13" s="11" t="s">
        <v>37</v>
      </c>
      <c r="C13" s="11" t="s">
        <v>41</v>
      </c>
      <c r="D13" s="7" t="s">
        <v>42</v>
      </c>
      <c r="E13" s="18" t="s">
        <v>5</v>
      </c>
      <c r="F13" s="11" t="s">
        <v>2</v>
      </c>
      <c r="G13" s="11">
        <v>11</v>
      </c>
      <c r="H13" s="13">
        <f>VLOOKUP(F13,'[1]ARISTO PHARMASEUTICALS'!$C$3:$D$44,2,FALSE)</f>
        <v>23.95</v>
      </c>
      <c r="I13" s="13">
        <f t="shared" si="0"/>
        <v>52.69</v>
      </c>
      <c r="J13" s="13">
        <f t="shared" si="1"/>
        <v>22</v>
      </c>
      <c r="K13" s="13">
        <v>35</v>
      </c>
      <c r="L13" s="13">
        <f t="shared" si="2"/>
        <v>373.14</v>
      </c>
    </row>
    <row r="14" spans="1:17" s="8" customFormat="1">
      <c r="A14" s="10">
        <f t="shared" si="3"/>
        <v>11</v>
      </c>
      <c r="B14" s="11" t="s">
        <v>43</v>
      </c>
      <c r="C14" s="11" t="s">
        <v>44</v>
      </c>
      <c r="D14" s="7" t="s">
        <v>45</v>
      </c>
      <c r="E14" s="18" t="s">
        <v>5</v>
      </c>
      <c r="F14" s="11" t="s">
        <v>2</v>
      </c>
      <c r="G14" s="11">
        <v>3</v>
      </c>
      <c r="H14" s="13">
        <f>VLOOKUP(F14,'[1]ARISTO PHARMASEUTICALS'!$C$3:$D$44,2,FALSE)</f>
        <v>23.95</v>
      </c>
      <c r="I14" s="13">
        <f t="shared" si="0"/>
        <v>14.37</v>
      </c>
      <c r="J14" s="13">
        <f t="shared" si="1"/>
        <v>6</v>
      </c>
      <c r="K14" s="13">
        <v>35</v>
      </c>
      <c r="L14" s="13">
        <f t="shared" si="2"/>
        <v>127.22</v>
      </c>
    </row>
    <row r="15" spans="1:17" s="8" customFormat="1">
      <c r="A15" s="10">
        <f t="shared" si="3"/>
        <v>12</v>
      </c>
      <c r="B15" s="11" t="s">
        <v>43</v>
      </c>
      <c r="C15" s="11" t="s">
        <v>46</v>
      </c>
      <c r="D15" s="7" t="s">
        <v>47</v>
      </c>
      <c r="E15" s="18" t="s">
        <v>5</v>
      </c>
      <c r="F15" s="11" t="s">
        <v>2</v>
      </c>
      <c r="G15" s="11">
        <v>1</v>
      </c>
      <c r="H15" s="13">
        <f>VLOOKUP(F15,'[1]ARISTO PHARMASEUTICALS'!$C$3:$D$44,2,FALSE)</f>
        <v>23.95</v>
      </c>
      <c r="I15" s="13">
        <f t="shared" si="0"/>
        <v>4.79</v>
      </c>
      <c r="J15" s="13">
        <f t="shared" si="1"/>
        <v>2</v>
      </c>
      <c r="K15" s="13">
        <v>35</v>
      </c>
      <c r="L15" s="13">
        <f t="shared" si="2"/>
        <v>65.739999999999995</v>
      </c>
    </row>
    <row r="16" spans="1:17" s="8" customFormat="1">
      <c r="A16" s="10">
        <f t="shared" si="3"/>
        <v>13</v>
      </c>
      <c r="B16" s="11" t="s">
        <v>43</v>
      </c>
      <c r="C16" s="11" t="s">
        <v>48</v>
      </c>
      <c r="D16" s="7" t="s">
        <v>49</v>
      </c>
      <c r="E16" s="18" t="s">
        <v>5</v>
      </c>
      <c r="F16" s="11" t="s">
        <v>2</v>
      </c>
      <c r="G16" s="11">
        <v>2</v>
      </c>
      <c r="H16" s="13">
        <f>VLOOKUP(F16,'[1]ARISTO PHARMASEUTICALS'!$C$3:$D$44,2,FALSE)</f>
        <v>23.95</v>
      </c>
      <c r="I16" s="13">
        <f t="shared" si="0"/>
        <v>9.58</v>
      </c>
      <c r="J16" s="13">
        <f t="shared" si="1"/>
        <v>4</v>
      </c>
      <c r="K16" s="13">
        <v>35</v>
      </c>
      <c r="L16" s="13">
        <f t="shared" si="2"/>
        <v>96.47999999999999</v>
      </c>
    </row>
    <row r="17" spans="1:12" s="8" customFormat="1">
      <c r="A17" s="10">
        <f t="shared" si="3"/>
        <v>14</v>
      </c>
      <c r="B17" s="11" t="s">
        <v>43</v>
      </c>
      <c r="C17" s="11" t="s">
        <v>50</v>
      </c>
      <c r="D17" s="7" t="s">
        <v>51</v>
      </c>
      <c r="E17" s="18" t="s">
        <v>5</v>
      </c>
      <c r="F17" s="11" t="s">
        <v>2</v>
      </c>
      <c r="G17" s="11">
        <v>21</v>
      </c>
      <c r="H17" s="13">
        <f>VLOOKUP(F17,'[1]ARISTO PHARMASEUTICALS'!$C$3:$D$44,2,FALSE)</f>
        <v>23.95</v>
      </c>
      <c r="I17" s="13">
        <f t="shared" si="0"/>
        <v>100.59</v>
      </c>
      <c r="J17" s="13">
        <f t="shared" si="1"/>
        <v>42</v>
      </c>
      <c r="K17" s="13">
        <v>35</v>
      </c>
      <c r="L17" s="13">
        <f t="shared" si="2"/>
        <v>680.54</v>
      </c>
    </row>
    <row r="18" spans="1:12" s="8" customFormat="1">
      <c r="A18" s="10">
        <f t="shared" si="3"/>
        <v>15</v>
      </c>
      <c r="B18" s="11" t="s">
        <v>43</v>
      </c>
      <c r="C18" s="11" t="s">
        <v>52</v>
      </c>
      <c r="D18" s="7" t="s">
        <v>53</v>
      </c>
      <c r="E18" s="18" t="s">
        <v>5</v>
      </c>
      <c r="F18" s="11" t="s">
        <v>1</v>
      </c>
      <c r="G18" s="11">
        <v>2</v>
      </c>
      <c r="H18" s="13">
        <f>VLOOKUP(F18,'[1]ARISTO PHARMASEUTICALS'!$C$3:$D$44,2,FALSE)</f>
        <v>23.95</v>
      </c>
      <c r="I18" s="13">
        <f t="shared" si="0"/>
        <v>9.58</v>
      </c>
      <c r="J18" s="13">
        <f t="shared" si="1"/>
        <v>4</v>
      </c>
      <c r="K18" s="13">
        <v>35</v>
      </c>
      <c r="L18" s="13">
        <f t="shared" si="2"/>
        <v>96.47999999999999</v>
      </c>
    </row>
    <row r="19" spans="1:12" s="8" customFormat="1">
      <c r="A19" s="10">
        <f t="shared" si="3"/>
        <v>16</v>
      </c>
      <c r="B19" s="11" t="s">
        <v>43</v>
      </c>
      <c r="C19" s="11" t="s">
        <v>54</v>
      </c>
      <c r="D19" s="7" t="s">
        <v>55</v>
      </c>
      <c r="E19" s="18" t="s">
        <v>5</v>
      </c>
      <c r="F19" s="11" t="s">
        <v>1</v>
      </c>
      <c r="G19" s="11">
        <v>7</v>
      </c>
      <c r="H19" s="13">
        <f>VLOOKUP(F19,'[1]ARISTO PHARMASEUTICALS'!$C$3:$D$44,2,FALSE)</f>
        <v>23.95</v>
      </c>
      <c r="I19" s="13">
        <f t="shared" si="0"/>
        <v>33.53</v>
      </c>
      <c r="J19" s="13">
        <f t="shared" si="1"/>
        <v>14</v>
      </c>
      <c r="K19" s="13">
        <v>35</v>
      </c>
      <c r="L19" s="13">
        <f t="shared" si="2"/>
        <v>250.18</v>
      </c>
    </row>
    <row r="20" spans="1:12" s="8" customFormat="1" ht="15" customHeight="1">
      <c r="A20" s="10">
        <f t="shared" si="3"/>
        <v>17</v>
      </c>
      <c r="B20" s="11" t="s">
        <v>43</v>
      </c>
      <c r="C20" s="11" t="s">
        <v>56</v>
      </c>
      <c r="D20" s="7" t="s">
        <v>57</v>
      </c>
      <c r="E20" s="18" t="s">
        <v>5</v>
      </c>
      <c r="F20" s="11" t="s">
        <v>1</v>
      </c>
      <c r="G20" s="11">
        <v>39</v>
      </c>
      <c r="H20" s="13">
        <f>VLOOKUP(F20,'[1]ARISTO PHARMASEUTICALS'!$C$3:$D$44,2,FALSE)</f>
        <v>23.95</v>
      </c>
      <c r="I20" s="13">
        <f t="shared" si="0"/>
        <v>186.81</v>
      </c>
      <c r="J20" s="13">
        <f t="shared" si="1"/>
        <v>78</v>
      </c>
      <c r="K20" s="13">
        <v>35</v>
      </c>
      <c r="L20" s="13">
        <f t="shared" si="2"/>
        <v>1233.8599999999999</v>
      </c>
    </row>
    <row r="21" spans="1:12" s="8" customFormat="1">
      <c r="A21" s="10">
        <f t="shared" si="3"/>
        <v>18</v>
      </c>
      <c r="B21" s="11" t="s">
        <v>58</v>
      </c>
      <c r="C21" s="11" t="s">
        <v>59</v>
      </c>
      <c r="D21" s="7" t="s">
        <v>60</v>
      </c>
      <c r="E21" s="18" t="s">
        <v>5</v>
      </c>
      <c r="F21" s="11" t="s">
        <v>3</v>
      </c>
      <c r="G21" s="11">
        <v>3</v>
      </c>
      <c r="H21" s="13">
        <f>VLOOKUP(F21,'[1]ARISTO PHARMASEUTICALS'!$C$3:$D$44,2,FALSE)</f>
        <v>35.119999999999997</v>
      </c>
      <c r="I21" s="13">
        <f t="shared" si="0"/>
        <v>21.071999999999999</v>
      </c>
      <c r="J21" s="13">
        <f t="shared" si="1"/>
        <v>6</v>
      </c>
      <c r="K21" s="13">
        <v>35</v>
      </c>
      <c r="L21" s="13">
        <f t="shared" si="2"/>
        <v>167.43199999999999</v>
      </c>
    </row>
    <row r="22" spans="1:12" s="8" customFormat="1" ht="30">
      <c r="A22" s="10">
        <f t="shared" si="3"/>
        <v>19</v>
      </c>
      <c r="B22" s="11" t="s">
        <v>58</v>
      </c>
      <c r="C22" s="11" t="s">
        <v>61</v>
      </c>
      <c r="D22" s="19" t="s">
        <v>182</v>
      </c>
      <c r="E22" s="18" t="s">
        <v>5</v>
      </c>
      <c r="F22" s="11" t="s">
        <v>3</v>
      </c>
      <c r="G22" s="11">
        <v>66</v>
      </c>
      <c r="H22" s="13">
        <f>VLOOKUP(F22,'[1]ARISTO PHARMASEUTICALS'!$C$3:$D$44,2,FALSE)</f>
        <v>35.119999999999997</v>
      </c>
      <c r="I22" s="13">
        <f t="shared" si="0"/>
        <v>463.58399999999995</v>
      </c>
      <c r="J22" s="13">
        <f t="shared" si="1"/>
        <v>132</v>
      </c>
      <c r="K22" s="13">
        <v>35</v>
      </c>
      <c r="L22" s="13">
        <f t="shared" si="2"/>
        <v>2948.5039999999995</v>
      </c>
    </row>
    <row r="23" spans="1:12" s="8" customFormat="1" ht="15" customHeight="1">
      <c r="A23" s="10">
        <f t="shared" si="3"/>
        <v>20</v>
      </c>
      <c r="B23" s="11" t="s">
        <v>62</v>
      </c>
      <c r="C23" s="11" t="s">
        <v>63</v>
      </c>
      <c r="D23" s="7" t="s">
        <v>64</v>
      </c>
      <c r="E23" s="18" t="s">
        <v>5</v>
      </c>
      <c r="F23" s="11" t="s">
        <v>2</v>
      </c>
      <c r="G23" s="11">
        <v>37</v>
      </c>
      <c r="H23" s="13">
        <f>VLOOKUP(F23,'[1]ARISTO PHARMASEUTICALS'!$C$3:$D$44,2,FALSE)</f>
        <v>23.95</v>
      </c>
      <c r="I23" s="13">
        <f t="shared" si="0"/>
        <v>177.23000000000002</v>
      </c>
      <c r="J23" s="13">
        <f t="shared" si="1"/>
        <v>74</v>
      </c>
      <c r="K23" s="13">
        <v>35</v>
      </c>
      <c r="L23" s="13">
        <f t="shared" si="2"/>
        <v>1172.3800000000001</v>
      </c>
    </row>
    <row r="24" spans="1:12" s="8" customFormat="1">
      <c r="A24" s="10">
        <f t="shared" si="3"/>
        <v>21</v>
      </c>
      <c r="B24" s="11" t="s">
        <v>62</v>
      </c>
      <c r="C24" s="11" t="s">
        <v>65</v>
      </c>
      <c r="D24" s="7" t="s">
        <v>66</v>
      </c>
      <c r="E24" s="18" t="s">
        <v>5</v>
      </c>
      <c r="F24" s="11" t="s">
        <v>2</v>
      </c>
      <c r="G24" s="11">
        <v>4</v>
      </c>
      <c r="H24" s="13">
        <f>VLOOKUP(F24,'[1]ARISTO PHARMASEUTICALS'!$C$3:$D$44,2,FALSE)</f>
        <v>23.95</v>
      </c>
      <c r="I24" s="13">
        <f t="shared" si="0"/>
        <v>19.16</v>
      </c>
      <c r="J24" s="13">
        <f t="shared" si="1"/>
        <v>8</v>
      </c>
      <c r="K24" s="13">
        <v>35</v>
      </c>
      <c r="L24" s="13">
        <f t="shared" si="2"/>
        <v>157.95999999999998</v>
      </c>
    </row>
    <row r="25" spans="1:12" s="8" customFormat="1" ht="15" customHeight="1">
      <c r="A25" s="10">
        <f t="shared" si="3"/>
        <v>22</v>
      </c>
      <c r="B25" s="11" t="s">
        <v>67</v>
      </c>
      <c r="C25" s="11" t="s">
        <v>68</v>
      </c>
      <c r="D25" s="7" t="s">
        <v>69</v>
      </c>
      <c r="E25" s="18" t="s">
        <v>5</v>
      </c>
      <c r="F25" s="11" t="s">
        <v>2</v>
      </c>
      <c r="G25" s="11">
        <v>2</v>
      </c>
      <c r="H25" s="13">
        <f>VLOOKUP(F25,'[1]ARISTO PHARMASEUTICALS'!$C$3:$D$44,2,FALSE)</f>
        <v>23.95</v>
      </c>
      <c r="I25" s="13">
        <f t="shared" si="0"/>
        <v>9.58</v>
      </c>
      <c r="J25" s="13">
        <f t="shared" si="1"/>
        <v>4</v>
      </c>
      <c r="K25" s="13">
        <v>35</v>
      </c>
      <c r="L25" s="13">
        <f t="shared" si="2"/>
        <v>96.47999999999999</v>
      </c>
    </row>
    <row r="26" spans="1:12" s="8" customFormat="1" ht="31.5" customHeight="1">
      <c r="A26" s="10">
        <f t="shared" si="3"/>
        <v>23</v>
      </c>
      <c r="B26" s="11" t="s">
        <v>67</v>
      </c>
      <c r="C26" s="11" t="s">
        <v>70</v>
      </c>
      <c r="D26" s="19" t="s">
        <v>183</v>
      </c>
      <c r="E26" s="18" t="s">
        <v>5</v>
      </c>
      <c r="F26" s="11" t="s">
        <v>2</v>
      </c>
      <c r="G26" s="11">
        <v>6</v>
      </c>
      <c r="H26" s="13">
        <f>VLOOKUP(F26,'[1]ARISTO PHARMASEUTICALS'!$C$3:$D$44,2,FALSE)</f>
        <v>23.95</v>
      </c>
      <c r="I26" s="13">
        <f t="shared" si="0"/>
        <v>28.74</v>
      </c>
      <c r="J26" s="13">
        <f t="shared" si="1"/>
        <v>12</v>
      </c>
      <c r="K26" s="13">
        <v>35</v>
      </c>
      <c r="L26" s="13">
        <f t="shared" si="2"/>
        <v>219.44</v>
      </c>
    </row>
    <row r="27" spans="1:12" s="8" customFormat="1">
      <c r="A27" s="10">
        <f t="shared" si="3"/>
        <v>24</v>
      </c>
      <c r="B27" s="11" t="s">
        <v>67</v>
      </c>
      <c r="C27" s="11" t="s">
        <v>71</v>
      </c>
      <c r="D27" s="7" t="s">
        <v>72</v>
      </c>
      <c r="E27" s="18" t="s">
        <v>5</v>
      </c>
      <c r="F27" s="11" t="s">
        <v>2</v>
      </c>
      <c r="G27" s="11">
        <v>1</v>
      </c>
      <c r="H27" s="13">
        <f>VLOOKUP(F27,'[1]ARISTO PHARMASEUTICALS'!$C$3:$D$44,2,FALSE)</f>
        <v>23.95</v>
      </c>
      <c r="I27" s="13">
        <f t="shared" si="0"/>
        <v>4.79</v>
      </c>
      <c r="J27" s="13">
        <f t="shared" si="1"/>
        <v>2</v>
      </c>
      <c r="K27" s="13">
        <v>35</v>
      </c>
      <c r="L27" s="13">
        <f t="shared" si="2"/>
        <v>65.739999999999995</v>
      </c>
    </row>
    <row r="28" spans="1:12" s="8" customFormat="1">
      <c r="A28" s="10">
        <f t="shared" si="3"/>
        <v>25</v>
      </c>
      <c r="B28" s="11" t="s">
        <v>67</v>
      </c>
      <c r="C28" s="11" t="s">
        <v>73</v>
      </c>
      <c r="D28" s="7" t="s">
        <v>74</v>
      </c>
      <c r="E28" s="18" t="s">
        <v>5</v>
      </c>
      <c r="F28" s="11" t="s">
        <v>2</v>
      </c>
      <c r="G28" s="11">
        <v>4</v>
      </c>
      <c r="H28" s="13">
        <f>VLOOKUP(F28,'[1]ARISTO PHARMASEUTICALS'!$C$3:$D$44,2,FALSE)</f>
        <v>23.95</v>
      </c>
      <c r="I28" s="13">
        <f t="shared" si="0"/>
        <v>19.16</v>
      </c>
      <c r="J28" s="13">
        <f t="shared" si="1"/>
        <v>8</v>
      </c>
      <c r="K28" s="13">
        <v>35</v>
      </c>
      <c r="L28" s="13">
        <f t="shared" si="2"/>
        <v>157.95999999999998</v>
      </c>
    </row>
    <row r="29" spans="1:12" s="8" customFormat="1">
      <c r="A29" s="10">
        <f t="shared" si="3"/>
        <v>26</v>
      </c>
      <c r="B29" s="11" t="s">
        <v>75</v>
      </c>
      <c r="C29" s="11" t="s">
        <v>76</v>
      </c>
      <c r="D29" s="7" t="s">
        <v>77</v>
      </c>
      <c r="E29" s="18" t="s">
        <v>5</v>
      </c>
      <c r="F29" s="11" t="s">
        <v>3</v>
      </c>
      <c r="G29" s="11">
        <v>2</v>
      </c>
      <c r="H29" s="13">
        <f>VLOOKUP(F29,'[1]ARISTO PHARMASEUTICALS'!$C$3:$D$44,2,FALSE)</f>
        <v>35.119999999999997</v>
      </c>
      <c r="I29" s="13">
        <f t="shared" si="0"/>
        <v>14.048</v>
      </c>
      <c r="J29" s="13">
        <f t="shared" si="1"/>
        <v>4</v>
      </c>
      <c r="K29" s="13">
        <v>35</v>
      </c>
      <c r="L29" s="13">
        <f t="shared" si="2"/>
        <v>123.288</v>
      </c>
    </row>
    <row r="30" spans="1:12" s="8" customFormat="1">
      <c r="A30" s="10">
        <f t="shared" si="3"/>
        <v>27</v>
      </c>
      <c r="B30" s="11" t="s">
        <v>75</v>
      </c>
      <c r="C30" s="11" t="s">
        <v>78</v>
      </c>
      <c r="D30" s="7" t="s">
        <v>79</v>
      </c>
      <c r="E30" s="18" t="s">
        <v>5</v>
      </c>
      <c r="F30" s="11" t="s">
        <v>3</v>
      </c>
      <c r="G30" s="11">
        <v>6</v>
      </c>
      <c r="H30" s="13">
        <f>VLOOKUP(F30,'[1]ARISTO PHARMASEUTICALS'!$C$3:$D$44,2,FALSE)</f>
        <v>35.119999999999997</v>
      </c>
      <c r="I30" s="13">
        <f t="shared" si="0"/>
        <v>42.143999999999998</v>
      </c>
      <c r="J30" s="13">
        <f t="shared" si="1"/>
        <v>12</v>
      </c>
      <c r="K30" s="13">
        <v>35</v>
      </c>
      <c r="L30" s="13">
        <f t="shared" si="2"/>
        <v>299.86399999999998</v>
      </c>
    </row>
    <row r="31" spans="1:12" s="8" customFormat="1">
      <c r="A31" s="10">
        <f t="shared" si="3"/>
        <v>28</v>
      </c>
      <c r="B31" s="11" t="s">
        <v>75</v>
      </c>
      <c r="C31" s="11" t="s">
        <v>80</v>
      </c>
      <c r="D31" s="7" t="s">
        <v>81</v>
      </c>
      <c r="E31" s="18" t="s">
        <v>5</v>
      </c>
      <c r="F31" s="11" t="s">
        <v>3</v>
      </c>
      <c r="G31" s="11">
        <v>4</v>
      </c>
      <c r="H31" s="13">
        <f>VLOOKUP(F31,'[1]ARISTO PHARMASEUTICALS'!$C$3:$D$44,2,FALSE)</f>
        <v>35.119999999999997</v>
      </c>
      <c r="I31" s="13">
        <f t="shared" si="0"/>
        <v>28.096</v>
      </c>
      <c r="J31" s="13">
        <f t="shared" si="1"/>
        <v>8</v>
      </c>
      <c r="K31" s="13">
        <v>35</v>
      </c>
      <c r="L31" s="13">
        <f t="shared" si="2"/>
        <v>211.57599999999999</v>
      </c>
    </row>
    <row r="32" spans="1:12" s="8" customFormat="1">
      <c r="A32" s="10">
        <f t="shared" si="3"/>
        <v>29</v>
      </c>
      <c r="B32" s="11" t="s">
        <v>75</v>
      </c>
      <c r="C32" s="11" t="s">
        <v>82</v>
      </c>
      <c r="D32" s="7" t="s">
        <v>83</v>
      </c>
      <c r="E32" s="18" t="s">
        <v>5</v>
      </c>
      <c r="F32" s="11" t="s">
        <v>3</v>
      </c>
      <c r="G32" s="11">
        <v>1</v>
      </c>
      <c r="H32" s="13">
        <f>VLOOKUP(F32,'[1]ARISTO PHARMASEUTICALS'!$C$3:$D$44,2,FALSE)</f>
        <v>35.119999999999997</v>
      </c>
      <c r="I32" s="13">
        <f t="shared" si="0"/>
        <v>7.024</v>
      </c>
      <c r="J32" s="13">
        <f t="shared" si="1"/>
        <v>2</v>
      </c>
      <c r="K32" s="13">
        <v>35</v>
      </c>
      <c r="L32" s="13">
        <f t="shared" si="2"/>
        <v>79.144000000000005</v>
      </c>
    </row>
    <row r="33" spans="1:12" s="8" customFormat="1" ht="15" customHeight="1">
      <c r="A33" s="10">
        <f t="shared" si="3"/>
        <v>30</v>
      </c>
      <c r="B33" s="11" t="s">
        <v>75</v>
      </c>
      <c r="C33" s="11" t="s">
        <v>84</v>
      </c>
      <c r="D33" s="7" t="s">
        <v>85</v>
      </c>
      <c r="E33" s="18" t="s">
        <v>5</v>
      </c>
      <c r="F33" s="11" t="s">
        <v>3</v>
      </c>
      <c r="G33" s="11">
        <v>24</v>
      </c>
      <c r="H33" s="13">
        <f>VLOOKUP(F33,'[1]ARISTO PHARMASEUTICALS'!$C$3:$D$44,2,FALSE)</f>
        <v>35.119999999999997</v>
      </c>
      <c r="I33" s="13">
        <f t="shared" si="0"/>
        <v>168.57599999999999</v>
      </c>
      <c r="J33" s="13">
        <f t="shared" si="1"/>
        <v>48</v>
      </c>
      <c r="K33" s="13">
        <v>35</v>
      </c>
      <c r="L33" s="13">
        <f t="shared" si="2"/>
        <v>1094.4559999999999</v>
      </c>
    </row>
    <row r="34" spans="1:12" s="8" customFormat="1" ht="15" customHeight="1">
      <c r="A34" s="10">
        <f t="shared" si="3"/>
        <v>31</v>
      </c>
      <c r="B34" s="11" t="s">
        <v>75</v>
      </c>
      <c r="C34" s="11" t="s">
        <v>86</v>
      </c>
      <c r="D34" s="7" t="s">
        <v>87</v>
      </c>
      <c r="E34" s="18" t="s">
        <v>5</v>
      </c>
      <c r="F34" s="11" t="s">
        <v>1</v>
      </c>
      <c r="G34" s="11">
        <v>9</v>
      </c>
      <c r="H34" s="13">
        <f>VLOOKUP(F34,'[1]ARISTO PHARMASEUTICALS'!$C$3:$D$44,2,FALSE)</f>
        <v>23.95</v>
      </c>
      <c r="I34" s="13">
        <f t="shared" si="0"/>
        <v>43.11</v>
      </c>
      <c r="J34" s="13">
        <f t="shared" si="1"/>
        <v>18</v>
      </c>
      <c r="K34" s="13">
        <v>35</v>
      </c>
      <c r="L34" s="13">
        <f t="shared" si="2"/>
        <v>311.65999999999997</v>
      </c>
    </row>
    <row r="35" spans="1:12" s="8" customFormat="1" ht="15" customHeight="1">
      <c r="A35" s="10">
        <f t="shared" si="3"/>
        <v>32</v>
      </c>
      <c r="B35" s="11" t="s">
        <v>75</v>
      </c>
      <c r="C35" s="11" t="s">
        <v>88</v>
      </c>
      <c r="D35" s="7" t="s">
        <v>89</v>
      </c>
      <c r="E35" s="18" t="s">
        <v>5</v>
      </c>
      <c r="F35" s="11" t="s">
        <v>1</v>
      </c>
      <c r="G35" s="11">
        <v>9</v>
      </c>
      <c r="H35" s="13">
        <f>VLOOKUP(F35,'[1]ARISTO PHARMASEUTICALS'!$C$3:$D$44,2,FALSE)</f>
        <v>23.95</v>
      </c>
      <c r="I35" s="13">
        <f t="shared" si="0"/>
        <v>43.11</v>
      </c>
      <c r="J35" s="13">
        <f t="shared" si="1"/>
        <v>18</v>
      </c>
      <c r="K35" s="13">
        <v>35</v>
      </c>
      <c r="L35" s="13">
        <f t="shared" si="2"/>
        <v>311.65999999999997</v>
      </c>
    </row>
    <row r="36" spans="1:12" s="8" customFormat="1" ht="15" customHeight="1">
      <c r="A36" s="10">
        <f t="shared" si="3"/>
        <v>33</v>
      </c>
      <c r="B36" s="11" t="s">
        <v>75</v>
      </c>
      <c r="C36" s="11" t="s">
        <v>90</v>
      </c>
      <c r="D36" s="7" t="s">
        <v>91</v>
      </c>
      <c r="E36" s="18" t="s">
        <v>5</v>
      </c>
      <c r="F36" s="11" t="s">
        <v>2</v>
      </c>
      <c r="G36" s="11">
        <v>7</v>
      </c>
      <c r="H36" s="13">
        <f>VLOOKUP(F36,'[1]ARISTO PHARMASEUTICALS'!$C$3:$D$44,2,FALSE)</f>
        <v>23.95</v>
      </c>
      <c r="I36" s="13">
        <f t="shared" si="0"/>
        <v>33.53</v>
      </c>
      <c r="J36" s="13">
        <f t="shared" si="1"/>
        <v>14</v>
      </c>
      <c r="K36" s="13">
        <v>35</v>
      </c>
      <c r="L36" s="13">
        <f t="shared" si="2"/>
        <v>250.18</v>
      </c>
    </row>
    <row r="37" spans="1:12" s="8" customFormat="1" ht="15" customHeight="1">
      <c r="A37" s="10">
        <f t="shared" si="3"/>
        <v>34</v>
      </c>
      <c r="B37" s="11" t="s">
        <v>75</v>
      </c>
      <c r="C37" s="11" t="s">
        <v>92</v>
      </c>
      <c r="D37" s="7" t="s">
        <v>93</v>
      </c>
      <c r="E37" s="18" t="s">
        <v>5</v>
      </c>
      <c r="F37" s="11" t="s">
        <v>2</v>
      </c>
      <c r="G37" s="11">
        <v>1</v>
      </c>
      <c r="H37" s="13">
        <f>VLOOKUP(F37,'[1]ARISTO PHARMASEUTICALS'!$C$3:$D$44,2,FALSE)</f>
        <v>23.95</v>
      </c>
      <c r="I37" s="13">
        <f t="shared" si="0"/>
        <v>4.79</v>
      </c>
      <c r="J37" s="13">
        <f t="shared" si="1"/>
        <v>2</v>
      </c>
      <c r="K37" s="13">
        <v>35</v>
      </c>
      <c r="L37" s="13">
        <f t="shared" si="2"/>
        <v>65.739999999999995</v>
      </c>
    </row>
    <row r="38" spans="1:12" s="8" customFormat="1" ht="15" customHeight="1">
      <c r="A38" s="10">
        <f t="shared" si="3"/>
        <v>35</v>
      </c>
      <c r="B38" s="11" t="s">
        <v>94</v>
      </c>
      <c r="C38" s="11" t="s">
        <v>95</v>
      </c>
      <c r="D38" s="7" t="s">
        <v>96</v>
      </c>
      <c r="E38" s="18" t="s">
        <v>5</v>
      </c>
      <c r="F38" s="11" t="s">
        <v>2</v>
      </c>
      <c r="G38" s="11">
        <v>10</v>
      </c>
      <c r="H38" s="13">
        <f>VLOOKUP(F38,'[1]ARISTO PHARMASEUTICALS'!$C$3:$D$44,2,FALSE)</f>
        <v>23.95</v>
      </c>
      <c r="I38" s="13">
        <f t="shared" si="0"/>
        <v>47.900000000000006</v>
      </c>
      <c r="J38" s="13">
        <f t="shared" si="1"/>
        <v>20</v>
      </c>
      <c r="K38" s="13">
        <v>35</v>
      </c>
      <c r="L38" s="13">
        <f t="shared" si="2"/>
        <v>342.4</v>
      </c>
    </row>
    <row r="39" spans="1:12" s="8" customFormat="1" ht="15" customHeight="1">
      <c r="A39" s="10">
        <f t="shared" si="3"/>
        <v>36</v>
      </c>
      <c r="B39" s="11" t="s">
        <v>97</v>
      </c>
      <c r="C39" s="11" t="s">
        <v>98</v>
      </c>
      <c r="D39" s="7" t="s">
        <v>99</v>
      </c>
      <c r="E39" s="18" t="s">
        <v>5</v>
      </c>
      <c r="F39" s="11" t="s">
        <v>2</v>
      </c>
      <c r="G39" s="11">
        <v>1</v>
      </c>
      <c r="H39" s="13">
        <f>VLOOKUP(F39,'[1]ARISTO PHARMASEUTICALS'!$C$3:$D$44,2,FALSE)</f>
        <v>23.95</v>
      </c>
      <c r="I39" s="13">
        <f t="shared" si="0"/>
        <v>4.79</v>
      </c>
      <c r="J39" s="13">
        <f t="shared" si="1"/>
        <v>2</v>
      </c>
      <c r="K39" s="13">
        <v>35</v>
      </c>
      <c r="L39" s="13">
        <f t="shared" si="2"/>
        <v>65.739999999999995</v>
      </c>
    </row>
    <row r="40" spans="1:12" s="8" customFormat="1" ht="15" customHeight="1">
      <c r="A40" s="10">
        <f t="shared" si="3"/>
        <v>37</v>
      </c>
      <c r="B40" s="11" t="s">
        <v>100</v>
      </c>
      <c r="C40" s="11" t="s">
        <v>101</v>
      </c>
      <c r="D40" s="7" t="s">
        <v>102</v>
      </c>
      <c r="E40" s="18" t="s">
        <v>5</v>
      </c>
      <c r="F40" s="11" t="s">
        <v>3</v>
      </c>
      <c r="G40" s="11">
        <v>3</v>
      </c>
      <c r="H40" s="13">
        <f>VLOOKUP(F40,'[1]ARISTO PHARMASEUTICALS'!$C$3:$D$44,2,FALSE)</f>
        <v>35.119999999999997</v>
      </c>
      <c r="I40" s="13">
        <f t="shared" si="0"/>
        <v>21.071999999999999</v>
      </c>
      <c r="J40" s="13">
        <f t="shared" si="1"/>
        <v>6</v>
      </c>
      <c r="K40" s="13">
        <v>35</v>
      </c>
      <c r="L40" s="13">
        <f t="shared" si="2"/>
        <v>167.43199999999999</v>
      </c>
    </row>
    <row r="41" spans="1:12" s="8" customFormat="1" ht="15" customHeight="1">
      <c r="A41" s="10">
        <f t="shared" si="3"/>
        <v>38</v>
      </c>
      <c r="B41" s="11" t="s">
        <v>103</v>
      </c>
      <c r="C41" s="11" t="s">
        <v>104</v>
      </c>
      <c r="D41" s="7" t="s">
        <v>105</v>
      </c>
      <c r="E41" s="18" t="s">
        <v>5</v>
      </c>
      <c r="F41" s="11" t="s">
        <v>3</v>
      </c>
      <c r="G41" s="11">
        <v>4</v>
      </c>
      <c r="H41" s="13">
        <f>VLOOKUP(F41,'[1]ARISTO PHARMASEUTICALS'!$C$3:$D$44,2,FALSE)</f>
        <v>35.119999999999997</v>
      </c>
      <c r="I41" s="13">
        <f t="shared" si="0"/>
        <v>28.096</v>
      </c>
      <c r="J41" s="13">
        <f t="shared" si="1"/>
        <v>8</v>
      </c>
      <c r="K41" s="13">
        <v>35</v>
      </c>
      <c r="L41" s="13">
        <f t="shared" si="2"/>
        <v>211.57599999999999</v>
      </c>
    </row>
    <row r="42" spans="1:12" s="8" customFormat="1" ht="15" customHeight="1">
      <c r="A42" s="10">
        <f t="shared" si="3"/>
        <v>39</v>
      </c>
      <c r="B42" s="11" t="s">
        <v>103</v>
      </c>
      <c r="C42" s="11" t="s">
        <v>106</v>
      </c>
      <c r="D42" s="7" t="s">
        <v>107</v>
      </c>
      <c r="E42" s="18" t="s">
        <v>5</v>
      </c>
      <c r="F42" s="11" t="s">
        <v>3</v>
      </c>
      <c r="G42" s="11">
        <v>5</v>
      </c>
      <c r="H42" s="13">
        <f>VLOOKUP(F42,'[1]ARISTO PHARMASEUTICALS'!$C$3:$D$44,2,FALSE)</f>
        <v>35.119999999999997</v>
      </c>
      <c r="I42" s="13">
        <f t="shared" si="0"/>
        <v>35.119999999999997</v>
      </c>
      <c r="J42" s="13">
        <f t="shared" si="1"/>
        <v>10</v>
      </c>
      <c r="K42" s="13">
        <v>35</v>
      </c>
      <c r="L42" s="13">
        <f t="shared" si="2"/>
        <v>255.72</v>
      </c>
    </row>
    <row r="43" spans="1:12" s="8" customFormat="1" ht="15" customHeight="1">
      <c r="A43" s="10">
        <f t="shared" si="3"/>
        <v>40</v>
      </c>
      <c r="B43" s="11" t="s">
        <v>103</v>
      </c>
      <c r="C43" s="11" t="s">
        <v>108</v>
      </c>
      <c r="D43" s="7" t="s">
        <v>109</v>
      </c>
      <c r="E43" s="18" t="s">
        <v>5</v>
      </c>
      <c r="F43" s="11" t="s">
        <v>3</v>
      </c>
      <c r="G43" s="11">
        <v>1</v>
      </c>
      <c r="H43" s="13">
        <f>VLOOKUP(F43,'[1]ARISTO PHARMASEUTICALS'!$C$3:$D$44,2,FALSE)</f>
        <v>35.119999999999997</v>
      </c>
      <c r="I43" s="13">
        <f t="shared" si="0"/>
        <v>7.024</v>
      </c>
      <c r="J43" s="13">
        <f t="shared" si="1"/>
        <v>2</v>
      </c>
      <c r="K43" s="13">
        <v>35</v>
      </c>
      <c r="L43" s="13">
        <f t="shared" si="2"/>
        <v>79.144000000000005</v>
      </c>
    </row>
    <row r="44" spans="1:12" s="8" customFormat="1" ht="15" customHeight="1">
      <c r="A44" s="10">
        <f t="shared" si="3"/>
        <v>41</v>
      </c>
      <c r="B44" s="11" t="s">
        <v>103</v>
      </c>
      <c r="C44" s="11" t="s">
        <v>110</v>
      </c>
      <c r="D44" s="7" t="s">
        <v>111</v>
      </c>
      <c r="E44" s="18" t="s">
        <v>5</v>
      </c>
      <c r="F44" s="11" t="s">
        <v>3</v>
      </c>
      <c r="G44" s="11">
        <v>1</v>
      </c>
      <c r="H44" s="13">
        <f>VLOOKUP(F44,'[1]ARISTO PHARMASEUTICALS'!$C$3:$D$44,2,FALSE)</f>
        <v>35.119999999999997</v>
      </c>
      <c r="I44" s="13">
        <f t="shared" si="0"/>
        <v>7.024</v>
      </c>
      <c r="J44" s="13">
        <f t="shared" si="1"/>
        <v>2</v>
      </c>
      <c r="K44" s="13">
        <v>35</v>
      </c>
      <c r="L44" s="13">
        <f t="shared" si="2"/>
        <v>79.144000000000005</v>
      </c>
    </row>
    <row r="45" spans="1:12" s="8" customFormat="1" ht="15" customHeight="1">
      <c r="A45" s="10">
        <f t="shared" si="3"/>
        <v>42</v>
      </c>
      <c r="B45" s="11" t="s">
        <v>103</v>
      </c>
      <c r="C45" s="11" t="s">
        <v>112</v>
      </c>
      <c r="D45" s="7" t="s">
        <v>113</v>
      </c>
      <c r="E45" s="18" t="s">
        <v>5</v>
      </c>
      <c r="F45" s="11" t="s">
        <v>3</v>
      </c>
      <c r="G45" s="11">
        <v>11</v>
      </c>
      <c r="H45" s="13">
        <f>VLOOKUP(F45,'[1]ARISTO PHARMASEUTICALS'!$C$3:$D$44,2,FALSE)</f>
        <v>35.119999999999997</v>
      </c>
      <c r="I45" s="13">
        <f t="shared" si="0"/>
        <v>77.26400000000001</v>
      </c>
      <c r="J45" s="13">
        <f t="shared" si="1"/>
        <v>22</v>
      </c>
      <c r="K45" s="13">
        <v>35</v>
      </c>
      <c r="L45" s="13">
        <f t="shared" si="2"/>
        <v>520.58400000000006</v>
      </c>
    </row>
    <row r="46" spans="1:12" s="8" customFormat="1" ht="15" customHeight="1">
      <c r="A46" s="10">
        <f t="shared" si="3"/>
        <v>43</v>
      </c>
      <c r="B46" s="11" t="s">
        <v>114</v>
      </c>
      <c r="C46" s="11" t="s">
        <v>115</v>
      </c>
      <c r="D46" s="7" t="s">
        <v>116</v>
      </c>
      <c r="E46" s="18" t="s">
        <v>5</v>
      </c>
      <c r="F46" s="11" t="s">
        <v>3</v>
      </c>
      <c r="G46" s="11">
        <v>17</v>
      </c>
      <c r="H46" s="13">
        <f>VLOOKUP(F46,'[1]ARISTO PHARMASEUTICALS'!$C$3:$D$44,2,FALSE)</f>
        <v>35.119999999999997</v>
      </c>
      <c r="I46" s="13">
        <f t="shared" si="0"/>
        <v>119.408</v>
      </c>
      <c r="J46" s="13">
        <f t="shared" si="1"/>
        <v>34</v>
      </c>
      <c r="K46" s="13">
        <v>35</v>
      </c>
      <c r="L46" s="13">
        <f t="shared" si="2"/>
        <v>785.44799999999998</v>
      </c>
    </row>
    <row r="47" spans="1:12" s="8" customFormat="1" ht="15" customHeight="1">
      <c r="A47" s="10">
        <f t="shared" si="3"/>
        <v>44</v>
      </c>
      <c r="B47" s="11" t="s">
        <v>114</v>
      </c>
      <c r="C47" s="11" t="s">
        <v>117</v>
      </c>
      <c r="D47" s="7" t="s">
        <v>118</v>
      </c>
      <c r="E47" s="18" t="s">
        <v>5</v>
      </c>
      <c r="F47" s="11" t="s">
        <v>3</v>
      </c>
      <c r="G47" s="11">
        <v>9</v>
      </c>
      <c r="H47" s="13">
        <f>VLOOKUP(F47,'[1]ARISTO PHARMASEUTICALS'!$C$3:$D$44,2,FALSE)</f>
        <v>35.119999999999997</v>
      </c>
      <c r="I47" s="13">
        <f t="shared" si="0"/>
        <v>63.216000000000001</v>
      </c>
      <c r="J47" s="13">
        <f t="shared" si="1"/>
        <v>18</v>
      </c>
      <c r="K47" s="13">
        <v>35</v>
      </c>
      <c r="L47" s="13">
        <f t="shared" si="2"/>
        <v>432.29599999999999</v>
      </c>
    </row>
    <row r="48" spans="1:12" s="8" customFormat="1">
      <c r="A48" s="10">
        <f t="shared" si="3"/>
        <v>45</v>
      </c>
      <c r="B48" s="11" t="s">
        <v>114</v>
      </c>
      <c r="C48" s="11" t="s">
        <v>119</v>
      </c>
      <c r="D48" s="7" t="s">
        <v>120</v>
      </c>
      <c r="E48" s="18" t="s">
        <v>5</v>
      </c>
      <c r="F48" s="11" t="s">
        <v>3</v>
      </c>
      <c r="G48" s="11">
        <v>42</v>
      </c>
      <c r="H48" s="13">
        <f>VLOOKUP(F48,'[1]ARISTO PHARMASEUTICALS'!$C$3:$D$44,2,FALSE)</f>
        <v>35.119999999999997</v>
      </c>
      <c r="I48" s="13">
        <f t="shared" si="0"/>
        <v>295.00799999999998</v>
      </c>
      <c r="J48" s="13">
        <f t="shared" si="1"/>
        <v>84</v>
      </c>
      <c r="K48" s="13">
        <v>35</v>
      </c>
      <c r="L48" s="13">
        <f t="shared" si="2"/>
        <v>1889.048</v>
      </c>
    </row>
    <row r="49" spans="1:12" s="8" customFormat="1">
      <c r="A49" s="10">
        <f t="shared" si="3"/>
        <v>46</v>
      </c>
      <c r="B49" s="11" t="s">
        <v>114</v>
      </c>
      <c r="C49" s="11" t="s">
        <v>121</v>
      </c>
      <c r="D49" s="7" t="s">
        <v>122</v>
      </c>
      <c r="E49" s="18" t="s">
        <v>5</v>
      </c>
      <c r="F49" s="11" t="s">
        <v>3</v>
      </c>
      <c r="G49" s="11">
        <v>3</v>
      </c>
      <c r="H49" s="13">
        <f>VLOOKUP(F49,'[1]ARISTO PHARMASEUTICALS'!$C$3:$D$44,2,FALSE)</f>
        <v>35.119999999999997</v>
      </c>
      <c r="I49" s="13">
        <f t="shared" si="0"/>
        <v>21.071999999999999</v>
      </c>
      <c r="J49" s="13">
        <f t="shared" si="1"/>
        <v>6</v>
      </c>
      <c r="K49" s="13">
        <v>35</v>
      </c>
      <c r="L49" s="13">
        <f t="shared" si="2"/>
        <v>167.43199999999999</v>
      </c>
    </row>
    <row r="50" spans="1:12" s="8" customFormat="1">
      <c r="A50" s="10">
        <f t="shared" si="3"/>
        <v>47</v>
      </c>
      <c r="B50" s="11" t="s">
        <v>114</v>
      </c>
      <c r="C50" s="11" t="s">
        <v>123</v>
      </c>
      <c r="D50" s="7" t="s">
        <v>124</v>
      </c>
      <c r="E50" s="18" t="s">
        <v>5</v>
      </c>
      <c r="F50" s="11" t="s">
        <v>3</v>
      </c>
      <c r="G50" s="11">
        <v>3</v>
      </c>
      <c r="H50" s="13">
        <f>VLOOKUP(F50,'[1]ARISTO PHARMASEUTICALS'!$C$3:$D$44,2,FALSE)</f>
        <v>35.119999999999997</v>
      </c>
      <c r="I50" s="13">
        <f t="shared" si="0"/>
        <v>21.071999999999999</v>
      </c>
      <c r="J50" s="13">
        <f t="shared" si="1"/>
        <v>6</v>
      </c>
      <c r="K50" s="13">
        <v>35</v>
      </c>
      <c r="L50" s="13">
        <f t="shared" si="2"/>
        <v>167.43199999999999</v>
      </c>
    </row>
    <row r="51" spans="1:12" s="8" customFormat="1">
      <c r="A51" s="10">
        <f t="shared" si="3"/>
        <v>48</v>
      </c>
      <c r="B51" s="11" t="s">
        <v>114</v>
      </c>
      <c r="C51" s="11" t="s">
        <v>125</v>
      </c>
      <c r="D51" s="7" t="s">
        <v>126</v>
      </c>
      <c r="E51" s="18" t="s">
        <v>5</v>
      </c>
      <c r="F51" s="11" t="s">
        <v>2</v>
      </c>
      <c r="G51" s="11">
        <v>3</v>
      </c>
      <c r="H51" s="13">
        <f>VLOOKUP(F51,'[1]ARISTO PHARMASEUTICALS'!$C$3:$D$44,2,FALSE)</f>
        <v>23.95</v>
      </c>
      <c r="I51" s="13">
        <f t="shared" si="0"/>
        <v>14.37</v>
      </c>
      <c r="J51" s="13">
        <f t="shared" si="1"/>
        <v>6</v>
      </c>
      <c r="K51" s="13">
        <v>35</v>
      </c>
      <c r="L51" s="13">
        <f t="shared" si="2"/>
        <v>127.22</v>
      </c>
    </row>
    <row r="52" spans="1:12" s="8" customFormat="1">
      <c r="A52" s="10">
        <f t="shared" si="3"/>
        <v>49</v>
      </c>
      <c r="B52" s="11" t="s">
        <v>114</v>
      </c>
      <c r="C52" s="11" t="s">
        <v>127</v>
      </c>
      <c r="D52" s="7" t="s">
        <v>128</v>
      </c>
      <c r="E52" s="18" t="s">
        <v>5</v>
      </c>
      <c r="F52" s="11" t="s">
        <v>2</v>
      </c>
      <c r="G52" s="11">
        <v>14</v>
      </c>
      <c r="H52" s="13">
        <f>VLOOKUP(F52,'[1]ARISTO PHARMASEUTICALS'!$C$3:$D$44,2,FALSE)</f>
        <v>23.95</v>
      </c>
      <c r="I52" s="13">
        <f t="shared" si="0"/>
        <v>67.06</v>
      </c>
      <c r="J52" s="13">
        <f t="shared" si="1"/>
        <v>28</v>
      </c>
      <c r="K52" s="13">
        <v>35</v>
      </c>
      <c r="L52" s="13">
        <f t="shared" si="2"/>
        <v>465.36</v>
      </c>
    </row>
    <row r="53" spans="1:12" s="8" customFormat="1">
      <c r="A53" s="10">
        <f t="shared" si="3"/>
        <v>50</v>
      </c>
      <c r="B53" s="11" t="s">
        <v>114</v>
      </c>
      <c r="C53" s="11" t="s">
        <v>129</v>
      </c>
      <c r="D53" s="7" t="s">
        <v>130</v>
      </c>
      <c r="E53" s="18" t="s">
        <v>5</v>
      </c>
      <c r="F53" s="11" t="s">
        <v>2</v>
      </c>
      <c r="G53" s="11">
        <v>7</v>
      </c>
      <c r="H53" s="13">
        <f>VLOOKUP(F53,'[1]ARISTO PHARMASEUTICALS'!$C$3:$D$44,2,FALSE)</f>
        <v>23.95</v>
      </c>
      <c r="I53" s="13">
        <f t="shared" si="0"/>
        <v>33.53</v>
      </c>
      <c r="J53" s="13">
        <f t="shared" si="1"/>
        <v>14</v>
      </c>
      <c r="K53" s="13">
        <v>35</v>
      </c>
      <c r="L53" s="13">
        <f t="shared" si="2"/>
        <v>250.18</v>
      </c>
    </row>
    <row r="54" spans="1:12" s="8" customFormat="1">
      <c r="A54" s="10">
        <f t="shared" si="3"/>
        <v>51</v>
      </c>
      <c r="B54" s="11" t="s">
        <v>114</v>
      </c>
      <c r="C54" s="11" t="s">
        <v>131</v>
      </c>
      <c r="D54" s="7" t="s">
        <v>132</v>
      </c>
      <c r="E54" s="18" t="s">
        <v>5</v>
      </c>
      <c r="F54" s="11" t="s">
        <v>2</v>
      </c>
      <c r="G54" s="11">
        <v>15</v>
      </c>
      <c r="H54" s="13">
        <f>VLOOKUP(F54,'[1]ARISTO PHARMASEUTICALS'!$C$3:$D$44,2,FALSE)</f>
        <v>23.95</v>
      </c>
      <c r="I54" s="13">
        <f t="shared" si="0"/>
        <v>71.850000000000009</v>
      </c>
      <c r="J54" s="13">
        <f t="shared" si="1"/>
        <v>30</v>
      </c>
      <c r="K54" s="13">
        <v>35</v>
      </c>
      <c r="L54" s="13">
        <f t="shared" si="2"/>
        <v>496.1</v>
      </c>
    </row>
    <row r="55" spans="1:12" s="8" customFormat="1" ht="30">
      <c r="A55" s="10">
        <f t="shared" si="3"/>
        <v>52</v>
      </c>
      <c r="B55" s="11" t="s">
        <v>133</v>
      </c>
      <c r="C55" s="11" t="s">
        <v>134</v>
      </c>
      <c r="D55" s="19" t="s">
        <v>184</v>
      </c>
      <c r="E55" s="18" t="s">
        <v>5</v>
      </c>
      <c r="F55" s="11" t="s">
        <v>2</v>
      </c>
      <c r="G55" s="11">
        <v>3</v>
      </c>
      <c r="H55" s="13">
        <f>VLOOKUP(F55,'[1]ARISTO PHARMASEUTICALS'!$C$3:$D$44,2,FALSE)</f>
        <v>23.95</v>
      </c>
      <c r="I55" s="13">
        <f t="shared" si="0"/>
        <v>14.37</v>
      </c>
      <c r="J55" s="13">
        <f t="shared" si="1"/>
        <v>6</v>
      </c>
      <c r="K55" s="13">
        <v>35</v>
      </c>
      <c r="L55" s="13">
        <f t="shared" si="2"/>
        <v>127.22</v>
      </c>
    </row>
    <row r="56" spans="1:12" s="8" customFormat="1" ht="15" customHeight="1">
      <c r="A56" s="10">
        <f t="shared" si="3"/>
        <v>53</v>
      </c>
      <c r="B56" s="11" t="s">
        <v>133</v>
      </c>
      <c r="C56" s="11" t="s">
        <v>135</v>
      </c>
      <c r="D56" s="7" t="s">
        <v>136</v>
      </c>
      <c r="E56" s="18" t="s">
        <v>5</v>
      </c>
      <c r="F56" s="11" t="s">
        <v>2</v>
      </c>
      <c r="G56" s="11">
        <v>5</v>
      </c>
      <c r="H56" s="13">
        <f>VLOOKUP(F56,'[1]ARISTO PHARMASEUTICALS'!$C$3:$D$44,2,FALSE)</f>
        <v>23.95</v>
      </c>
      <c r="I56" s="13">
        <f t="shared" si="0"/>
        <v>23.950000000000003</v>
      </c>
      <c r="J56" s="13">
        <f t="shared" si="1"/>
        <v>10</v>
      </c>
      <c r="K56" s="13">
        <v>35</v>
      </c>
      <c r="L56" s="13">
        <f t="shared" si="2"/>
        <v>188.7</v>
      </c>
    </row>
    <row r="57" spans="1:12" s="8" customFormat="1">
      <c r="A57" s="10">
        <f t="shared" si="3"/>
        <v>54</v>
      </c>
      <c r="B57" s="11" t="s">
        <v>133</v>
      </c>
      <c r="C57" s="11" t="s">
        <v>137</v>
      </c>
      <c r="D57" s="7" t="s">
        <v>138</v>
      </c>
      <c r="E57" s="18" t="s">
        <v>5</v>
      </c>
      <c r="F57" s="11" t="s">
        <v>2</v>
      </c>
      <c r="G57" s="11">
        <v>5</v>
      </c>
      <c r="H57" s="13">
        <f>VLOOKUP(F57,'[1]ARISTO PHARMASEUTICALS'!$C$3:$D$44,2,FALSE)</f>
        <v>23.95</v>
      </c>
      <c r="I57" s="13">
        <f t="shared" si="0"/>
        <v>23.950000000000003</v>
      </c>
      <c r="J57" s="13">
        <f t="shared" si="1"/>
        <v>10</v>
      </c>
      <c r="K57" s="13">
        <v>35</v>
      </c>
      <c r="L57" s="13">
        <f t="shared" si="2"/>
        <v>188.7</v>
      </c>
    </row>
    <row r="58" spans="1:12" s="8" customFormat="1">
      <c r="A58" s="10">
        <f t="shared" si="3"/>
        <v>55</v>
      </c>
      <c r="B58" s="11" t="s">
        <v>133</v>
      </c>
      <c r="C58" s="11" t="s">
        <v>139</v>
      </c>
      <c r="D58" s="7" t="s">
        <v>140</v>
      </c>
      <c r="E58" s="18" t="s">
        <v>5</v>
      </c>
      <c r="F58" s="11" t="s">
        <v>2</v>
      </c>
      <c r="G58" s="11">
        <v>2</v>
      </c>
      <c r="H58" s="13">
        <f>VLOOKUP(F58,'[1]ARISTO PHARMASEUTICALS'!$C$3:$D$44,2,FALSE)</f>
        <v>23.95</v>
      </c>
      <c r="I58" s="13">
        <f t="shared" si="0"/>
        <v>9.58</v>
      </c>
      <c r="J58" s="13">
        <f t="shared" si="1"/>
        <v>4</v>
      </c>
      <c r="K58" s="13">
        <v>35</v>
      </c>
      <c r="L58" s="13">
        <f t="shared" si="2"/>
        <v>96.47999999999999</v>
      </c>
    </row>
    <row r="59" spans="1:12" s="8" customFormat="1">
      <c r="A59" s="10">
        <f t="shared" si="3"/>
        <v>56</v>
      </c>
      <c r="B59" s="11" t="s">
        <v>133</v>
      </c>
      <c r="C59" s="11" t="s">
        <v>141</v>
      </c>
      <c r="D59" s="7" t="s">
        <v>142</v>
      </c>
      <c r="E59" s="18" t="s">
        <v>5</v>
      </c>
      <c r="F59" s="11" t="s">
        <v>2</v>
      </c>
      <c r="G59" s="11">
        <v>2</v>
      </c>
      <c r="H59" s="13">
        <f>VLOOKUP(F59,'[1]ARISTO PHARMASEUTICALS'!$C$3:$D$44,2,FALSE)</f>
        <v>23.95</v>
      </c>
      <c r="I59" s="13">
        <f t="shared" si="0"/>
        <v>9.58</v>
      </c>
      <c r="J59" s="13">
        <f t="shared" si="1"/>
        <v>4</v>
      </c>
      <c r="K59" s="13">
        <v>35</v>
      </c>
      <c r="L59" s="13">
        <f t="shared" si="2"/>
        <v>96.47999999999999</v>
      </c>
    </row>
    <row r="60" spans="1:12" s="8" customFormat="1">
      <c r="A60" s="10">
        <f t="shared" si="3"/>
        <v>57</v>
      </c>
      <c r="B60" s="11" t="s">
        <v>133</v>
      </c>
      <c r="C60" s="11" t="s">
        <v>143</v>
      </c>
      <c r="D60" s="7" t="s">
        <v>144</v>
      </c>
      <c r="E60" s="18" t="s">
        <v>5</v>
      </c>
      <c r="F60" s="11" t="s">
        <v>4</v>
      </c>
      <c r="G60" s="11">
        <v>5</v>
      </c>
      <c r="H60" s="13">
        <f>VLOOKUP(F60,'[1]ARISTO PHARMASEUTICALS'!$C$3:$D$44,2,FALSE)</f>
        <v>30.74</v>
      </c>
      <c r="I60" s="13">
        <f t="shared" si="0"/>
        <v>30.74</v>
      </c>
      <c r="J60" s="13">
        <f t="shared" si="1"/>
        <v>10</v>
      </c>
      <c r="K60" s="13">
        <v>35</v>
      </c>
      <c r="L60" s="13">
        <f t="shared" si="2"/>
        <v>229.44</v>
      </c>
    </row>
    <row r="61" spans="1:12" s="8" customFormat="1" ht="15" customHeight="1">
      <c r="A61" s="10">
        <f t="shared" si="3"/>
        <v>58</v>
      </c>
      <c r="B61" s="11" t="s">
        <v>133</v>
      </c>
      <c r="C61" s="11" t="s">
        <v>145</v>
      </c>
      <c r="D61" s="7" t="s">
        <v>146</v>
      </c>
      <c r="E61" s="18" t="s">
        <v>5</v>
      </c>
      <c r="F61" s="11" t="s">
        <v>4</v>
      </c>
      <c r="G61" s="11">
        <v>1</v>
      </c>
      <c r="H61" s="13">
        <f>VLOOKUP(F61,'[1]ARISTO PHARMASEUTICALS'!$C$3:$D$44,2,FALSE)</f>
        <v>30.74</v>
      </c>
      <c r="I61" s="13">
        <f t="shared" si="0"/>
        <v>6.1479999999999997</v>
      </c>
      <c r="J61" s="13">
        <f t="shared" si="1"/>
        <v>2</v>
      </c>
      <c r="K61" s="13">
        <v>35</v>
      </c>
      <c r="L61" s="13">
        <f t="shared" si="2"/>
        <v>73.888000000000005</v>
      </c>
    </row>
    <row r="62" spans="1:12" s="8" customFormat="1" ht="15" customHeight="1">
      <c r="A62" s="10">
        <f t="shared" si="3"/>
        <v>59</v>
      </c>
      <c r="B62" s="11" t="s">
        <v>133</v>
      </c>
      <c r="C62" s="11" t="s">
        <v>147</v>
      </c>
      <c r="D62" s="7" t="s">
        <v>146</v>
      </c>
      <c r="E62" s="18" t="s">
        <v>5</v>
      </c>
      <c r="F62" s="11" t="s">
        <v>4</v>
      </c>
      <c r="G62" s="11">
        <v>4</v>
      </c>
      <c r="H62" s="13">
        <f>VLOOKUP(F62,'[1]ARISTO PHARMASEUTICALS'!$C$3:$D$44,2,FALSE)</f>
        <v>30.74</v>
      </c>
      <c r="I62" s="13">
        <f t="shared" si="0"/>
        <v>24.591999999999999</v>
      </c>
      <c r="J62" s="13">
        <f t="shared" si="1"/>
        <v>8</v>
      </c>
      <c r="K62" s="13">
        <v>35</v>
      </c>
      <c r="L62" s="13">
        <f t="shared" si="2"/>
        <v>190.55199999999999</v>
      </c>
    </row>
    <row r="63" spans="1:12" s="8" customFormat="1">
      <c r="A63" s="10">
        <f t="shared" si="3"/>
        <v>60</v>
      </c>
      <c r="B63" s="11" t="s">
        <v>133</v>
      </c>
      <c r="C63" s="11" t="s">
        <v>148</v>
      </c>
      <c r="D63" s="7" t="s">
        <v>149</v>
      </c>
      <c r="E63" s="18" t="s">
        <v>5</v>
      </c>
      <c r="F63" s="11" t="s">
        <v>4</v>
      </c>
      <c r="G63" s="11">
        <v>24</v>
      </c>
      <c r="H63" s="13">
        <f>VLOOKUP(F63,'[1]ARISTO PHARMASEUTICALS'!$C$3:$D$44,2,FALSE)</f>
        <v>30.74</v>
      </c>
      <c r="I63" s="13">
        <f t="shared" si="0"/>
        <v>147.55199999999999</v>
      </c>
      <c r="J63" s="13">
        <f t="shared" si="1"/>
        <v>48</v>
      </c>
      <c r="K63" s="13">
        <v>35</v>
      </c>
      <c r="L63" s="13">
        <f t="shared" si="2"/>
        <v>968.31200000000001</v>
      </c>
    </row>
    <row r="64" spans="1:12" s="8" customFormat="1">
      <c r="A64" s="10">
        <f t="shared" si="3"/>
        <v>61</v>
      </c>
      <c r="B64" s="11" t="s">
        <v>133</v>
      </c>
      <c r="C64" s="11" t="s">
        <v>150</v>
      </c>
      <c r="D64" s="7" t="s">
        <v>151</v>
      </c>
      <c r="E64" s="18" t="s">
        <v>5</v>
      </c>
      <c r="F64" s="11" t="s">
        <v>4</v>
      </c>
      <c r="G64" s="11">
        <v>1</v>
      </c>
      <c r="H64" s="13">
        <f>VLOOKUP(F64,'[1]ARISTO PHARMASEUTICALS'!$C$3:$D$44,2,FALSE)</f>
        <v>30.74</v>
      </c>
      <c r="I64" s="13">
        <f t="shared" si="0"/>
        <v>6.1479999999999997</v>
      </c>
      <c r="J64" s="13">
        <f t="shared" si="1"/>
        <v>2</v>
      </c>
      <c r="K64" s="13">
        <v>35</v>
      </c>
      <c r="L64" s="13">
        <f t="shared" si="2"/>
        <v>73.888000000000005</v>
      </c>
    </row>
    <row r="65" spans="1:12" s="8" customFormat="1">
      <c r="A65" s="10">
        <f t="shared" si="3"/>
        <v>62</v>
      </c>
      <c r="B65" s="11" t="s">
        <v>133</v>
      </c>
      <c r="C65" s="11" t="s">
        <v>152</v>
      </c>
      <c r="D65" s="7" t="s">
        <v>153</v>
      </c>
      <c r="E65" s="18" t="s">
        <v>5</v>
      </c>
      <c r="F65" s="11" t="s">
        <v>4</v>
      </c>
      <c r="G65" s="11">
        <v>5</v>
      </c>
      <c r="H65" s="13">
        <f>VLOOKUP(F65,'[1]ARISTO PHARMASEUTICALS'!$C$3:$D$44,2,FALSE)</f>
        <v>30.74</v>
      </c>
      <c r="I65" s="13">
        <f t="shared" si="0"/>
        <v>30.74</v>
      </c>
      <c r="J65" s="13">
        <f t="shared" si="1"/>
        <v>10</v>
      </c>
      <c r="K65" s="13">
        <v>35</v>
      </c>
      <c r="L65" s="13">
        <f t="shared" si="2"/>
        <v>229.44</v>
      </c>
    </row>
    <row r="66" spans="1:12" s="8" customFormat="1">
      <c r="A66" s="10">
        <f t="shared" si="3"/>
        <v>63</v>
      </c>
      <c r="B66" s="11" t="s">
        <v>154</v>
      </c>
      <c r="C66" s="11" t="s">
        <v>155</v>
      </c>
      <c r="D66" s="7" t="s">
        <v>156</v>
      </c>
      <c r="E66" s="18" t="s">
        <v>5</v>
      </c>
      <c r="F66" s="11" t="s">
        <v>2</v>
      </c>
      <c r="G66" s="11">
        <v>9</v>
      </c>
      <c r="H66" s="13">
        <f>VLOOKUP(F66,'[1]ARISTO PHARMASEUTICALS'!$C$3:$D$44,2,FALSE)</f>
        <v>23.95</v>
      </c>
      <c r="I66" s="13">
        <f t="shared" si="0"/>
        <v>43.11</v>
      </c>
      <c r="J66" s="13">
        <f t="shared" si="1"/>
        <v>18</v>
      </c>
      <c r="K66" s="13">
        <v>35</v>
      </c>
      <c r="L66" s="13">
        <f t="shared" si="2"/>
        <v>311.65999999999997</v>
      </c>
    </row>
    <row r="67" spans="1:12" s="8" customFormat="1" ht="15" customHeight="1">
      <c r="A67" s="10">
        <f t="shared" si="3"/>
        <v>64</v>
      </c>
      <c r="B67" s="11" t="s">
        <v>154</v>
      </c>
      <c r="C67" s="11" t="s">
        <v>157</v>
      </c>
      <c r="D67" s="7" t="s">
        <v>158</v>
      </c>
      <c r="E67" s="18" t="s">
        <v>5</v>
      </c>
      <c r="F67" s="11" t="s">
        <v>2</v>
      </c>
      <c r="G67" s="11">
        <v>71</v>
      </c>
      <c r="H67" s="13">
        <f>VLOOKUP(F67,'[1]ARISTO PHARMASEUTICALS'!$C$3:$D$44,2,FALSE)</f>
        <v>23.95</v>
      </c>
      <c r="I67" s="13">
        <f t="shared" si="0"/>
        <v>340.09000000000003</v>
      </c>
      <c r="J67" s="13">
        <f t="shared" si="1"/>
        <v>142</v>
      </c>
      <c r="K67" s="13">
        <v>35</v>
      </c>
      <c r="L67" s="13">
        <f t="shared" si="2"/>
        <v>2217.54</v>
      </c>
    </row>
    <row r="68" spans="1:12" s="8" customFormat="1">
      <c r="A68" s="10">
        <f t="shared" si="3"/>
        <v>65</v>
      </c>
      <c r="B68" s="11" t="s">
        <v>154</v>
      </c>
      <c r="C68" s="11" t="s">
        <v>159</v>
      </c>
      <c r="D68" s="7" t="s">
        <v>160</v>
      </c>
      <c r="E68" s="18" t="s">
        <v>5</v>
      </c>
      <c r="F68" s="11" t="s">
        <v>3</v>
      </c>
      <c r="G68" s="11">
        <v>2</v>
      </c>
      <c r="H68" s="13">
        <f>VLOOKUP(F68,'[1]ARISTO PHARMASEUTICALS'!$C$3:$D$44,2,FALSE)</f>
        <v>35.119999999999997</v>
      </c>
      <c r="I68" s="13">
        <f t="shared" si="0"/>
        <v>14.048</v>
      </c>
      <c r="J68" s="13">
        <f t="shared" si="1"/>
        <v>4</v>
      </c>
      <c r="K68" s="13">
        <v>35</v>
      </c>
      <c r="L68" s="13">
        <f t="shared" si="2"/>
        <v>123.288</v>
      </c>
    </row>
    <row r="69" spans="1:12" s="8" customFormat="1" ht="30">
      <c r="A69" s="10">
        <f t="shared" si="3"/>
        <v>66</v>
      </c>
      <c r="B69" s="11" t="s">
        <v>154</v>
      </c>
      <c r="C69" s="11" t="s">
        <v>161</v>
      </c>
      <c r="D69" s="19" t="s">
        <v>185</v>
      </c>
      <c r="E69" s="18" t="s">
        <v>5</v>
      </c>
      <c r="F69" s="11" t="s">
        <v>3</v>
      </c>
      <c r="G69" s="11">
        <v>31</v>
      </c>
      <c r="H69" s="13">
        <f>VLOOKUP(F69,'[1]ARISTO PHARMASEUTICALS'!$C$3:$D$44,2,FALSE)</f>
        <v>35.119999999999997</v>
      </c>
      <c r="I69" s="13">
        <f t="shared" ref="I69:I78" si="4">G69*H69*20%</f>
        <v>217.74400000000003</v>
      </c>
      <c r="J69" s="13">
        <f t="shared" ref="J69:J78" si="5">G69*2</f>
        <v>62</v>
      </c>
      <c r="K69" s="13">
        <v>35</v>
      </c>
      <c r="L69" s="13">
        <f t="shared" ref="L69:L78" si="6">G69*H69+I69+J69+K69</f>
        <v>1403.4639999999999</v>
      </c>
    </row>
    <row r="70" spans="1:12" s="8" customFormat="1">
      <c r="A70" s="10">
        <f t="shared" ref="A70:A78" si="7">A69+1</f>
        <v>67</v>
      </c>
      <c r="B70" s="11" t="s">
        <v>162</v>
      </c>
      <c r="C70" s="11" t="s">
        <v>163</v>
      </c>
      <c r="D70" s="19" t="s">
        <v>186</v>
      </c>
      <c r="E70" s="18" t="s">
        <v>5</v>
      </c>
      <c r="F70" s="11" t="s">
        <v>3</v>
      </c>
      <c r="G70" s="11">
        <v>13</v>
      </c>
      <c r="H70" s="13">
        <f>VLOOKUP(F70,'[1]ARISTO PHARMASEUTICALS'!$C$3:$D$44,2,FALSE)</f>
        <v>35.119999999999997</v>
      </c>
      <c r="I70" s="13">
        <f t="shared" si="4"/>
        <v>91.311999999999998</v>
      </c>
      <c r="J70" s="13">
        <f t="shared" si="5"/>
        <v>26</v>
      </c>
      <c r="K70" s="13">
        <v>35</v>
      </c>
      <c r="L70" s="13">
        <f t="shared" si="6"/>
        <v>608.87199999999996</v>
      </c>
    </row>
    <row r="71" spans="1:12" s="8" customFormat="1">
      <c r="A71" s="10">
        <f t="shared" si="7"/>
        <v>68</v>
      </c>
      <c r="B71" s="11" t="s">
        <v>162</v>
      </c>
      <c r="C71" s="11" t="s">
        <v>164</v>
      </c>
      <c r="D71" s="7" t="s">
        <v>165</v>
      </c>
      <c r="E71" s="18" t="s">
        <v>5</v>
      </c>
      <c r="F71" s="11" t="s">
        <v>3</v>
      </c>
      <c r="G71" s="11">
        <v>5</v>
      </c>
      <c r="H71" s="13">
        <f>VLOOKUP(F71,'[1]ARISTO PHARMASEUTICALS'!$C$3:$D$44,2,FALSE)</f>
        <v>35.119999999999997</v>
      </c>
      <c r="I71" s="13">
        <f t="shared" si="4"/>
        <v>35.119999999999997</v>
      </c>
      <c r="J71" s="13">
        <f t="shared" si="5"/>
        <v>10</v>
      </c>
      <c r="K71" s="13">
        <v>35</v>
      </c>
      <c r="L71" s="13">
        <f t="shared" si="6"/>
        <v>255.72</v>
      </c>
    </row>
    <row r="72" spans="1:12" s="8" customFormat="1">
      <c r="A72" s="10">
        <f t="shared" si="7"/>
        <v>69</v>
      </c>
      <c r="B72" s="11" t="s">
        <v>162</v>
      </c>
      <c r="C72" s="11" t="s">
        <v>166</v>
      </c>
      <c r="D72" s="7" t="s">
        <v>167</v>
      </c>
      <c r="E72" s="18" t="s">
        <v>5</v>
      </c>
      <c r="F72" s="11" t="s">
        <v>2</v>
      </c>
      <c r="G72" s="11">
        <v>2</v>
      </c>
      <c r="H72" s="13">
        <f>VLOOKUP(F72,'[1]ARISTO PHARMASEUTICALS'!$C$3:$D$44,2,FALSE)</f>
        <v>23.95</v>
      </c>
      <c r="I72" s="13">
        <f t="shared" si="4"/>
        <v>9.58</v>
      </c>
      <c r="J72" s="13">
        <f t="shared" si="5"/>
        <v>4</v>
      </c>
      <c r="K72" s="13">
        <v>35</v>
      </c>
      <c r="L72" s="13">
        <f t="shared" si="6"/>
        <v>96.47999999999999</v>
      </c>
    </row>
    <row r="73" spans="1:12" s="8" customFormat="1">
      <c r="A73" s="10">
        <f t="shared" si="7"/>
        <v>70</v>
      </c>
      <c r="B73" s="11" t="s">
        <v>162</v>
      </c>
      <c r="C73" s="11" t="s">
        <v>168</v>
      </c>
      <c r="D73" s="7" t="s">
        <v>169</v>
      </c>
      <c r="E73" s="18" t="s">
        <v>5</v>
      </c>
      <c r="F73" s="11" t="s">
        <v>2</v>
      </c>
      <c r="G73" s="11">
        <v>1</v>
      </c>
      <c r="H73" s="13">
        <f>VLOOKUP(F73,'[1]ARISTO PHARMASEUTICALS'!$C$3:$D$44,2,FALSE)</f>
        <v>23.95</v>
      </c>
      <c r="I73" s="13">
        <f t="shared" si="4"/>
        <v>4.79</v>
      </c>
      <c r="J73" s="13">
        <f t="shared" si="5"/>
        <v>2</v>
      </c>
      <c r="K73" s="13">
        <v>35</v>
      </c>
      <c r="L73" s="13">
        <f t="shared" si="6"/>
        <v>65.739999999999995</v>
      </c>
    </row>
    <row r="74" spans="1:12" s="8" customFormat="1">
      <c r="A74" s="10">
        <f t="shared" si="7"/>
        <v>71</v>
      </c>
      <c r="B74" s="11" t="s">
        <v>162</v>
      </c>
      <c r="C74" s="11" t="s">
        <v>170</v>
      </c>
      <c r="D74" s="7" t="s">
        <v>171</v>
      </c>
      <c r="E74" s="18" t="s">
        <v>5</v>
      </c>
      <c r="F74" s="11" t="s">
        <v>2</v>
      </c>
      <c r="G74" s="11">
        <v>13</v>
      </c>
      <c r="H74" s="13">
        <f>VLOOKUP(F74,'[1]ARISTO PHARMASEUTICALS'!$C$3:$D$44,2,FALSE)</f>
        <v>23.95</v>
      </c>
      <c r="I74" s="13">
        <f t="shared" si="4"/>
        <v>62.269999999999996</v>
      </c>
      <c r="J74" s="13">
        <f t="shared" si="5"/>
        <v>26</v>
      </c>
      <c r="K74" s="13">
        <v>35</v>
      </c>
      <c r="L74" s="13">
        <f t="shared" si="6"/>
        <v>434.61999999999995</v>
      </c>
    </row>
    <row r="75" spans="1:12" s="8" customFormat="1">
      <c r="A75" s="10">
        <f t="shared" si="7"/>
        <v>72</v>
      </c>
      <c r="B75" s="11" t="s">
        <v>162</v>
      </c>
      <c r="C75" s="11" t="s">
        <v>172</v>
      </c>
      <c r="D75" s="7" t="s">
        <v>173</v>
      </c>
      <c r="E75" s="18" t="s">
        <v>5</v>
      </c>
      <c r="F75" s="11" t="s">
        <v>2</v>
      </c>
      <c r="G75" s="11">
        <v>8</v>
      </c>
      <c r="H75" s="13">
        <f>VLOOKUP(F75,'[1]ARISTO PHARMASEUTICALS'!$C$3:$D$44,2,FALSE)</f>
        <v>23.95</v>
      </c>
      <c r="I75" s="13">
        <f t="shared" si="4"/>
        <v>38.32</v>
      </c>
      <c r="J75" s="13">
        <f t="shared" si="5"/>
        <v>16</v>
      </c>
      <c r="K75" s="13">
        <v>35</v>
      </c>
      <c r="L75" s="13">
        <f t="shared" si="6"/>
        <v>280.91999999999996</v>
      </c>
    </row>
    <row r="76" spans="1:12" s="8" customFormat="1">
      <c r="A76" s="10">
        <f t="shared" si="7"/>
        <v>73</v>
      </c>
      <c r="B76" s="11" t="s">
        <v>174</v>
      </c>
      <c r="C76" s="11" t="s">
        <v>175</v>
      </c>
      <c r="D76" s="7" t="s">
        <v>176</v>
      </c>
      <c r="E76" s="18" t="s">
        <v>5</v>
      </c>
      <c r="F76" s="11" t="s">
        <v>1</v>
      </c>
      <c r="G76" s="11">
        <v>5</v>
      </c>
      <c r="H76" s="13">
        <f>VLOOKUP(F76,'[1]ARISTO PHARMASEUTICALS'!$C$3:$D$44,2,FALSE)</f>
        <v>23.95</v>
      </c>
      <c r="I76" s="13">
        <f t="shared" si="4"/>
        <v>23.950000000000003</v>
      </c>
      <c r="J76" s="13">
        <f t="shared" si="5"/>
        <v>10</v>
      </c>
      <c r="K76" s="13">
        <v>35</v>
      </c>
      <c r="L76" s="13">
        <f t="shared" si="6"/>
        <v>188.7</v>
      </c>
    </row>
    <row r="77" spans="1:12" s="8" customFormat="1" ht="15" customHeight="1">
      <c r="A77" s="10">
        <f t="shared" si="7"/>
        <v>74</v>
      </c>
      <c r="B77" s="11" t="s">
        <v>174</v>
      </c>
      <c r="C77" s="11" t="s">
        <v>177</v>
      </c>
      <c r="D77" s="7" t="s">
        <v>178</v>
      </c>
      <c r="E77" s="18" t="s">
        <v>5</v>
      </c>
      <c r="F77" s="11" t="s">
        <v>1</v>
      </c>
      <c r="G77" s="11">
        <v>22</v>
      </c>
      <c r="H77" s="13">
        <f>VLOOKUP(F77,'[1]ARISTO PHARMASEUTICALS'!$C$3:$D$44,2,FALSE)</f>
        <v>23.95</v>
      </c>
      <c r="I77" s="13">
        <f t="shared" si="4"/>
        <v>105.38</v>
      </c>
      <c r="J77" s="13">
        <f t="shared" si="5"/>
        <v>44</v>
      </c>
      <c r="K77" s="13">
        <v>35</v>
      </c>
      <c r="L77" s="13">
        <f t="shared" si="6"/>
        <v>711.28</v>
      </c>
    </row>
    <row r="78" spans="1:12" s="8" customFormat="1" ht="30">
      <c r="A78" s="10">
        <f t="shared" si="7"/>
        <v>75</v>
      </c>
      <c r="B78" s="11" t="s">
        <v>174</v>
      </c>
      <c r="C78" s="11" t="s">
        <v>179</v>
      </c>
      <c r="D78" s="19" t="s">
        <v>187</v>
      </c>
      <c r="E78" s="18" t="s">
        <v>5</v>
      </c>
      <c r="F78" s="11" t="s">
        <v>1</v>
      </c>
      <c r="G78" s="11">
        <v>3</v>
      </c>
      <c r="H78" s="13">
        <f>VLOOKUP(F78,'[1]ARISTO PHARMASEUTICALS'!$C$3:$D$44,2,FALSE)</f>
        <v>23.95</v>
      </c>
      <c r="I78" s="13">
        <f t="shared" si="4"/>
        <v>14.37</v>
      </c>
      <c r="J78" s="13">
        <f t="shared" si="5"/>
        <v>6</v>
      </c>
      <c r="K78" s="13">
        <v>35</v>
      </c>
      <c r="L78" s="13">
        <f t="shared" si="6"/>
        <v>127.22</v>
      </c>
    </row>
    <row r="79" spans="1:12" s="8" customFormat="1">
      <c r="A79" s="27" t="s">
        <v>180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15">
        <f>ROUND(SUM(L4:L78),0)</f>
        <v>31031</v>
      </c>
    </row>
    <row r="80" spans="1:12" s="8" customFormat="1">
      <c r="A80" s="16"/>
      <c r="B80"/>
      <c r="C80"/>
      <c r="D80" s="1"/>
      <c r="E80"/>
      <c r="F80"/>
      <c r="G80" s="14">
        <f>SUM(G4:G78)</f>
        <v>794</v>
      </c>
      <c r="H80" s="17"/>
      <c r="I80" s="17"/>
      <c r="J80" s="17"/>
      <c r="K80" s="17"/>
      <c r="L80" s="17"/>
    </row>
    <row r="81" spans="1:12" s="3" customFormat="1" ht="30" customHeight="1">
      <c r="A81" s="20" t="s">
        <v>20</v>
      </c>
      <c r="B81" s="20"/>
      <c r="C81" s="20"/>
      <c r="D81" s="20"/>
      <c r="E81" s="20"/>
      <c r="F81" s="20"/>
      <c r="G81" s="20"/>
      <c r="H81" s="21"/>
      <c r="I81" s="21"/>
      <c r="J81" s="21"/>
      <c r="K81" s="21"/>
      <c r="L81" s="21"/>
    </row>
    <row r="82" spans="1:12" s="3" customFormat="1" ht="30" customHeight="1">
      <c r="A82" s="20" t="s">
        <v>0</v>
      </c>
      <c r="B82" s="20"/>
      <c r="C82" s="20"/>
      <c r="D82" s="20"/>
      <c r="E82" s="20"/>
      <c r="F82" s="20"/>
      <c r="G82" s="20"/>
      <c r="H82" s="21"/>
      <c r="I82" s="21"/>
      <c r="J82" s="21"/>
      <c r="K82" s="21"/>
      <c r="L82" s="21"/>
    </row>
  </sheetData>
  <sortState ref="B4:L86">
    <sortCondition ref="B4"/>
  </sortState>
  <mergeCells count="7">
    <mergeCell ref="A81:L81"/>
    <mergeCell ref="A82:L82"/>
    <mergeCell ref="A1:G1"/>
    <mergeCell ref="H1:L1"/>
    <mergeCell ref="A2:G2"/>
    <mergeCell ref="H2:L2"/>
    <mergeCell ref="A79:K79"/>
  </mergeCells>
  <conditionalFormatting sqref="C1:C1048576">
    <cfRule type="duplicateValues" dxfId="1" priority="1"/>
    <cfRule type="duplicateValues" dxfId="0" priority="3"/>
  </conditionalFormatting>
  <pageMargins left="0.27559055118110237" right="0.15748031496062992" top="0.62" bottom="0.55000000000000004" header="0.31496062992125984" footer="0.27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2025-04-12T12:16:40Z</cp:lastPrinted>
  <dcterms:created xsi:type="dcterms:W3CDTF">2025-01-09T08:39:02Z</dcterms:created>
  <dcterms:modified xsi:type="dcterms:W3CDTF">2025-04-12T12:16:40Z</dcterms:modified>
</cp:coreProperties>
</file>