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16935" windowHeight="7365"/>
  </bookViews>
  <sheets>
    <sheet name="Consignment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6" i="1"/>
  <c r="G19" i="1"/>
  <c r="K18" i="1"/>
  <c r="A5" i="1"/>
  <c r="H4" i="2"/>
  <c r="K4" i="2" s="1"/>
  <c r="I4" i="2"/>
  <c r="I3" i="2" l="1"/>
  <c r="H3" i="2"/>
  <c r="K3" i="2" s="1"/>
  <c r="A3" i="2" l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17" i="1" l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</calcChain>
</file>

<file path=xl/sharedStrings.xml><?xml version="1.0" encoding="utf-8"?>
<sst xmlns="http://schemas.openxmlformats.org/spreadsheetml/2006/main" count="110" uniqueCount="76">
  <si>
    <t>ANGUL</t>
  </si>
  <si>
    <t>BHADRAK</t>
  </si>
  <si>
    <t>PURI</t>
  </si>
  <si>
    <t>JATNI</t>
  </si>
  <si>
    <t>CTC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</si>
  <si>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</si>
  <si>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</si>
  <si>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</si>
  <si>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</si>
  <si>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</si>
  <si>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</si>
  <si>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</si>
  <si>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</si>
  <si>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</si>
  <si>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</si>
  <si>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</si>
  <si>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>Thanking you for your business.
PRAGATI LOGISTICS</t>
  </si>
  <si>
    <t>DESTINATION</t>
  </si>
  <si>
    <t>Kindly, verify &amp; confirm within 7 days, else GST will be filed by 20th JULY, 2025. 
GST to be paid by Consignor under Reverse Charge Mechanism(RCM) as per GST.</t>
  </si>
  <si>
    <t>02/6/2025</t>
  </si>
  <si>
    <t>PL/JA/04361</t>
  </si>
  <si>
    <t>5632</t>
  </si>
  <si>
    <t>PARADEEP</t>
  </si>
  <si>
    <t>PL/JA/04443</t>
  </si>
  <si>
    <t>04/6/2025</t>
  </si>
  <si>
    <t>PL/JA/04676</t>
  </si>
  <si>
    <t>5646</t>
  </si>
  <si>
    <t>05/6/2025</t>
  </si>
  <si>
    <t>PL/JA/04791</t>
  </si>
  <si>
    <t>5662</t>
  </si>
  <si>
    <t>10/6/2025</t>
  </si>
  <si>
    <t>PL/JA/04963</t>
  </si>
  <si>
    <t>5671</t>
  </si>
  <si>
    <t>11/6/2025</t>
  </si>
  <si>
    <t>PL/JA/05104</t>
  </si>
  <si>
    <t>5673</t>
  </si>
  <si>
    <t>NUAPATNA</t>
  </si>
  <si>
    <t>14/6/2025</t>
  </si>
  <si>
    <t>PL/JA/05139</t>
  </si>
  <si>
    <t>5674</t>
  </si>
  <si>
    <t>16/6/2025</t>
  </si>
  <si>
    <t>PL/JA/05201</t>
  </si>
  <si>
    <t>5681</t>
  </si>
  <si>
    <t>TALCHER</t>
  </si>
  <si>
    <t>13/6/2025</t>
  </si>
  <si>
    <t>PL/JA/05230</t>
  </si>
  <si>
    <t>5678</t>
  </si>
  <si>
    <t>17/6/2025</t>
  </si>
  <si>
    <t>PL/JA/05318</t>
  </si>
  <si>
    <t>5685</t>
  </si>
  <si>
    <t>SORO</t>
  </si>
  <si>
    <t>19/6/2025</t>
  </si>
  <si>
    <t>PL/JA/05406</t>
  </si>
  <si>
    <t>5694</t>
  </si>
  <si>
    <t>21/6/2025</t>
  </si>
  <si>
    <t>PL/JA/05515</t>
  </si>
  <si>
    <t>5696</t>
  </si>
  <si>
    <t>JHARSUGUDA</t>
  </si>
  <si>
    <t>25/6/2025</t>
  </si>
  <si>
    <t>PL/JA/05744</t>
  </si>
  <si>
    <t>5709</t>
  </si>
  <si>
    <t>23/6/2025</t>
  </si>
  <si>
    <t>PL/JA/05753</t>
  </si>
  <si>
    <t>5705</t>
  </si>
  <si>
    <t>24/6/2025</t>
  </si>
  <si>
    <t>PL/JA/05775</t>
  </si>
  <si>
    <t>5706</t>
  </si>
  <si>
    <t>30/6/2025</t>
  </si>
  <si>
    <t>PL/JA/06147</t>
  </si>
  <si>
    <t>5719</t>
  </si>
  <si>
    <t xml:space="preserve">RMSS AGENCIES PRIVATE LIMITED
Address:UPPER TELENGABAZAR 
PLOT NO.1819/2987, TELENGABAZAR, NEAR PURI GHAT,9337717079
GST No:21AAFCR2037Q1ZA
</t>
  </si>
  <si>
    <t>BHUBANA</t>
  </si>
  <si>
    <t>ADD IN JULY, ATC BILL</t>
  </si>
  <si>
    <t>DOUBEL ISSUE CANCELLED</t>
  </si>
  <si>
    <t>Bill Date: 30/06/2025
Bill NO : 9189
Total Amount : 5492.00</t>
  </si>
  <si>
    <t>(RUPEES FIVE THOUSAND FOUR HUNDRED NINETY TWO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</si>
</sst>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3" fillId="0" borderId="0" xfId="0" applyNumberFormat="1" applyFont="1"/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6</xdr:col>
      <xdr:colOff>304800</xdr:colOff>
      <xdr:row>0</xdr:row>
      <xdr:rowOff>1009440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28575"/>
          <a:ext cx="4124324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R20" sqref="R20"/>
    </sheetView>
  </sheetViews>
  <sheetFormatPr defaultRowHeight="15"/>
  <cols>
    <col min="1" max="1" width="4.5703125" customWidth="1"/>
    <col min="2" max="2" width="10.5703125" customWidth="1"/>
    <col min="3" max="3" width="12.28515625" customWidth="1"/>
    <col min="4" max="4" width="8.42578125" customWidth="1"/>
    <col min="5" max="5" width="7.5703125" customWidth="1"/>
    <col min="6" max="6" width="14.42578125" bestFit="1" customWidth="1"/>
    <col min="7" max="7" width="7.28515625" customWidth="1"/>
    <col min="8" max="8" width="7.140625" customWidth="1"/>
    <col min="9" max="9" width="7.85546875" customWidth="1"/>
    <col min="10" max="10" width="7.42578125" customWidth="1"/>
    <col min="11" max="11" width="8.425781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15</v>
      </c>
      <c r="I1" s="19"/>
      <c r="J1" s="19"/>
      <c r="K1" s="19"/>
    </row>
    <row r="2" spans="1:11" s="1" customFormat="1" ht="80.25" customHeight="1">
      <c r="A2" s="20" t="s">
        <v>70</v>
      </c>
      <c r="B2" s="21"/>
      <c r="C2" s="21"/>
      <c r="D2" s="21"/>
      <c r="E2" s="21"/>
      <c r="F2" s="21"/>
      <c r="G2" s="22"/>
      <c r="H2" s="23" t="s">
        <v>74</v>
      </c>
      <c r="I2" s="19"/>
      <c r="J2" s="19"/>
      <c r="K2" s="19"/>
    </row>
    <row r="3" spans="1:11" s="4" customForma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9" t="s">
        <v>17</v>
      </c>
      <c r="G3" s="3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spans="1:11">
      <c r="A4" s="8">
        <v>1</v>
      </c>
      <c r="B4" s="2" t="s">
        <v>19</v>
      </c>
      <c r="C4" s="2" t="s">
        <v>23</v>
      </c>
      <c r="D4" s="2" t="s">
        <v>21</v>
      </c>
      <c r="E4" s="2" t="s">
        <v>4</v>
      </c>
      <c r="F4" s="2" t="s">
        <v>22</v>
      </c>
      <c r="G4" s="2">
        <v>3</v>
      </c>
      <c r="H4" s="7">
        <f>VLOOKUP(F4,'[1]N M INTERNATIONAL'!$C$3:$E$93,3,FALSE)</f>
        <v>50</v>
      </c>
      <c r="I4" s="7">
        <f>G4*10</f>
        <v>30</v>
      </c>
      <c r="J4" s="7">
        <v>20</v>
      </c>
      <c r="K4" s="7">
        <f>G4*H4+I4+J4</f>
        <v>200</v>
      </c>
    </row>
    <row r="5" spans="1:11">
      <c r="A5" s="8">
        <f>A4+1</f>
        <v>2</v>
      </c>
      <c r="B5" s="2" t="s">
        <v>24</v>
      </c>
      <c r="C5" s="2" t="s">
        <v>25</v>
      </c>
      <c r="D5" s="2" t="s">
        <v>26</v>
      </c>
      <c r="E5" s="2" t="s">
        <v>4</v>
      </c>
      <c r="F5" s="2" t="s">
        <v>3</v>
      </c>
      <c r="G5" s="2">
        <v>14</v>
      </c>
      <c r="H5" s="7">
        <f>VLOOKUP(F5,'[1]N M INTERNATIONAL'!$C$3:$E$93,3,FALSE)</f>
        <v>50</v>
      </c>
      <c r="I5" s="7">
        <f>G5*10</f>
        <v>140</v>
      </c>
      <c r="J5" s="7">
        <v>20</v>
      </c>
      <c r="K5" s="7">
        <f>G5*H5+I5+J5</f>
        <v>860</v>
      </c>
    </row>
    <row r="6" spans="1:11">
      <c r="A6" s="8">
        <f t="shared" ref="A6:A17" si="0">A5+1</f>
        <v>3</v>
      </c>
      <c r="B6" s="2" t="s">
        <v>27</v>
      </c>
      <c r="C6" s="2" t="s">
        <v>28</v>
      </c>
      <c r="D6" s="2" t="s">
        <v>29</v>
      </c>
      <c r="E6" s="2" t="s">
        <v>4</v>
      </c>
      <c r="F6" s="2" t="s">
        <v>2</v>
      </c>
      <c r="G6" s="2">
        <v>1</v>
      </c>
      <c r="H6" s="7">
        <f>VLOOKUP(F6,'[1]N M INTERNATIONAL'!$C$3:$E$93,3,FALSE)</f>
        <v>50</v>
      </c>
      <c r="I6" s="7">
        <f>G6*10</f>
        <v>10</v>
      </c>
      <c r="J6" s="7">
        <v>20</v>
      </c>
      <c r="K6" s="7">
        <f>G6*H6+I6+J6</f>
        <v>80</v>
      </c>
    </row>
    <row r="7" spans="1:11">
      <c r="A7" s="8">
        <f t="shared" si="0"/>
        <v>4</v>
      </c>
      <c r="B7" s="2" t="s">
        <v>30</v>
      </c>
      <c r="C7" s="2" t="s">
        <v>31</v>
      </c>
      <c r="D7" s="2" t="s">
        <v>32</v>
      </c>
      <c r="E7" s="2" t="s">
        <v>4</v>
      </c>
      <c r="F7" s="2" t="s">
        <v>2</v>
      </c>
      <c r="G7" s="2">
        <v>13</v>
      </c>
      <c r="H7" s="7">
        <f>VLOOKUP(F7,'[1]N M INTERNATIONAL'!$C$3:$E$93,3,FALSE)</f>
        <v>50</v>
      </c>
      <c r="I7" s="7">
        <f>G7*10</f>
        <v>130</v>
      </c>
      <c r="J7" s="7">
        <v>20</v>
      </c>
      <c r="K7" s="7">
        <f>G7*H7+I7+J7</f>
        <v>800</v>
      </c>
    </row>
    <row r="8" spans="1:11">
      <c r="A8" s="8">
        <f t="shared" si="0"/>
        <v>5</v>
      </c>
      <c r="B8" s="2" t="s">
        <v>33</v>
      </c>
      <c r="C8" s="2" t="s">
        <v>34</v>
      </c>
      <c r="D8" s="2" t="s">
        <v>35</v>
      </c>
      <c r="E8" s="2" t="s">
        <v>4</v>
      </c>
      <c r="F8" s="2" t="s">
        <v>36</v>
      </c>
      <c r="G8" s="2">
        <v>4</v>
      </c>
      <c r="H8" s="7">
        <f>VLOOKUP(F8,'[1]N M INTERNATIONAL'!$C$3:$E$93,3,FALSE)</f>
        <v>50</v>
      </c>
      <c r="I8" s="7">
        <f>G8*10</f>
        <v>40</v>
      </c>
      <c r="J8" s="7">
        <v>20</v>
      </c>
      <c r="K8" s="7">
        <f>G8*H8+I8+J8</f>
        <v>260</v>
      </c>
    </row>
    <row r="9" spans="1:11">
      <c r="A9" s="8">
        <f t="shared" si="0"/>
        <v>6</v>
      </c>
      <c r="B9" s="2" t="s">
        <v>37</v>
      </c>
      <c r="C9" s="2" t="s">
        <v>38</v>
      </c>
      <c r="D9" s="2" t="s">
        <v>39</v>
      </c>
      <c r="E9" s="2" t="s">
        <v>4</v>
      </c>
      <c r="F9" s="2" t="s">
        <v>0</v>
      </c>
      <c r="G9" s="2">
        <v>6</v>
      </c>
      <c r="H9" s="7">
        <f>VLOOKUP(F9,'[1]N M INTERNATIONAL'!$C$3:$E$93,3,FALSE)</f>
        <v>55</v>
      </c>
      <c r="I9" s="7">
        <f>G9*10</f>
        <v>60</v>
      </c>
      <c r="J9" s="7">
        <v>20</v>
      </c>
      <c r="K9" s="7">
        <f>G9*H9+I9+J9</f>
        <v>410</v>
      </c>
    </row>
    <row r="10" spans="1:11">
      <c r="A10" s="8">
        <f t="shared" si="0"/>
        <v>7</v>
      </c>
      <c r="B10" s="2" t="s">
        <v>40</v>
      </c>
      <c r="C10" s="2" t="s">
        <v>41</v>
      </c>
      <c r="D10" s="2" t="s">
        <v>42</v>
      </c>
      <c r="E10" s="2" t="s">
        <v>4</v>
      </c>
      <c r="F10" s="2" t="s">
        <v>43</v>
      </c>
      <c r="G10" s="2">
        <v>2</v>
      </c>
      <c r="H10" s="7">
        <f>VLOOKUP(F10,'[1]N M INTERNATIONAL'!$C$3:$E$93,3,FALSE)</f>
        <v>50</v>
      </c>
      <c r="I10" s="7">
        <f>G10*10</f>
        <v>20</v>
      </c>
      <c r="J10" s="7">
        <v>20</v>
      </c>
      <c r="K10" s="7">
        <f>G10*H10+I10+J10</f>
        <v>140</v>
      </c>
    </row>
    <row r="11" spans="1:11">
      <c r="A11" s="8">
        <f t="shared" si="0"/>
        <v>8</v>
      </c>
      <c r="B11" s="2" t="s">
        <v>44</v>
      </c>
      <c r="C11" s="2" t="s">
        <v>45</v>
      </c>
      <c r="D11" s="2" t="s">
        <v>46</v>
      </c>
      <c r="E11" s="2" t="s">
        <v>4</v>
      </c>
      <c r="F11" s="2" t="s">
        <v>71</v>
      </c>
      <c r="G11" s="2">
        <v>3</v>
      </c>
      <c r="H11" s="7">
        <f>VLOOKUP(F11,'[1]N M INTERNATIONAL'!$C$3:$E$93,3,FALSE)</f>
        <v>90</v>
      </c>
      <c r="I11" s="7">
        <f>G11*10</f>
        <v>30</v>
      </c>
      <c r="J11" s="7">
        <v>20</v>
      </c>
      <c r="K11" s="7">
        <f>G11*H11+I11+J11</f>
        <v>320</v>
      </c>
    </row>
    <row r="12" spans="1:11">
      <c r="A12" s="8">
        <f t="shared" si="0"/>
        <v>9</v>
      </c>
      <c r="B12" s="2" t="s">
        <v>47</v>
      </c>
      <c r="C12" s="2" t="s">
        <v>48</v>
      </c>
      <c r="D12" s="2" t="s">
        <v>49</v>
      </c>
      <c r="E12" s="2" t="s">
        <v>4</v>
      </c>
      <c r="F12" s="2" t="s">
        <v>50</v>
      </c>
      <c r="G12" s="2">
        <v>2</v>
      </c>
      <c r="H12" s="7">
        <f>VLOOKUP(F12,'[1]N M INTERNATIONAL'!$C$3:$E$93,3,FALSE)</f>
        <v>61</v>
      </c>
      <c r="I12" s="7">
        <f>G12*10</f>
        <v>20</v>
      </c>
      <c r="J12" s="7">
        <v>20</v>
      </c>
      <c r="K12" s="7">
        <f>G12*H12+I12+J12</f>
        <v>162</v>
      </c>
    </row>
    <row r="13" spans="1:11">
      <c r="A13" s="8">
        <f t="shared" si="0"/>
        <v>10</v>
      </c>
      <c r="B13" s="2" t="s">
        <v>51</v>
      </c>
      <c r="C13" s="2" t="s">
        <v>52</v>
      </c>
      <c r="D13" s="2" t="s">
        <v>53</v>
      </c>
      <c r="E13" s="2" t="s">
        <v>4</v>
      </c>
      <c r="F13" s="2" t="s">
        <v>3</v>
      </c>
      <c r="G13" s="2">
        <v>4</v>
      </c>
      <c r="H13" s="7">
        <f>VLOOKUP(F13,'[1]N M INTERNATIONAL'!$C$3:$E$93,3,FALSE)</f>
        <v>50</v>
      </c>
      <c r="I13" s="7">
        <f>G13*10</f>
        <v>40</v>
      </c>
      <c r="J13" s="7">
        <v>20</v>
      </c>
      <c r="K13" s="7">
        <f>G13*H13+I13+J13</f>
        <v>260</v>
      </c>
    </row>
    <row r="14" spans="1:11">
      <c r="A14" s="8">
        <f t="shared" si="0"/>
        <v>11</v>
      </c>
      <c r="B14" s="2" t="s">
        <v>58</v>
      </c>
      <c r="C14" s="2" t="s">
        <v>59</v>
      </c>
      <c r="D14" s="2" t="s">
        <v>60</v>
      </c>
      <c r="E14" s="2" t="s">
        <v>4</v>
      </c>
      <c r="F14" s="2" t="s">
        <v>36</v>
      </c>
      <c r="G14" s="2">
        <v>8</v>
      </c>
      <c r="H14" s="7">
        <f>VLOOKUP(F14,'[1]N M INTERNATIONAL'!$C$3:$E$93,3,FALSE)</f>
        <v>50</v>
      </c>
      <c r="I14" s="7">
        <f>G14*10</f>
        <v>80</v>
      </c>
      <c r="J14" s="7">
        <v>20</v>
      </c>
      <c r="K14" s="7">
        <f>G14*H14+I14+J14</f>
        <v>500</v>
      </c>
    </row>
    <row r="15" spans="1:11">
      <c r="A15" s="8">
        <f t="shared" si="0"/>
        <v>12</v>
      </c>
      <c r="B15" s="2" t="s">
        <v>61</v>
      </c>
      <c r="C15" s="2" t="s">
        <v>62</v>
      </c>
      <c r="D15" s="2" t="s">
        <v>63</v>
      </c>
      <c r="E15" s="2" t="s">
        <v>4</v>
      </c>
      <c r="F15" s="2" t="s">
        <v>1</v>
      </c>
      <c r="G15" s="2">
        <v>12</v>
      </c>
      <c r="H15" s="7">
        <f>VLOOKUP(F15,'[1]N M INTERNATIONAL'!$C$3:$E$93,3,FALSE)</f>
        <v>50</v>
      </c>
      <c r="I15" s="7">
        <f>G15*10</f>
        <v>120</v>
      </c>
      <c r="J15" s="7">
        <v>20</v>
      </c>
      <c r="K15" s="7">
        <f>G15*H15+I15+J15</f>
        <v>740</v>
      </c>
    </row>
    <row r="16" spans="1:11">
      <c r="A16" s="8">
        <f t="shared" si="0"/>
        <v>13</v>
      </c>
      <c r="B16" s="2" t="s">
        <v>64</v>
      </c>
      <c r="C16" s="2" t="s">
        <v>65</v>
      </c>
      <c r="D16" s="2" t="s">
        <v>66</v>
      </c>
      <c r="E16" s="2" t="s">
        <v>4</v>
      </c>
      <c r="F16" s="2" t="s">
        <v>36</v>
      </c>
      <c r="G16" s="2">
        <v>7</v>
      </c>
      <c r="H16" s="7">
        <f>VLOOKUP(F16,'[1]N M INTERNATIONAL'!$C$3:$E$93,3,FALSE)</f>
        <v>50</v>
      </c>
      <c r="I16" s="7">
        <f>G16*10</f>
        <v>70</v>
      </c>
      <c r="J16" s="7">
        <v>20</v>
      </c>
      <c r="K16" s="7">
        <f>G16*H16+I16+J16</f>
        <v>440</v>
      </c>
    </row>
    <row r="17" spans="1:11">
      <c r="A17" s="8">
        <f t="shared" si="0"/>
        <v>14</v>
      </c>
      <c r="B17" s="2" t="s">
        <v>67</v>
      </c>
      <c r="C17" s="2" t="s">
        <v>68</v>
      </c>
      <c r="D17" s="2" t="s">
        <v>69</v>
      </c>
      <c r="E17" s="2" t="s">
        <v>4</v>
      </c>
      <c r="F17" s="2" t="s">
        <v>3</v>
      </c>
      <c r="G17" s="2">
        <v>5</v>
      </c>
      <c r="H17" s="7">
        <f>VLOOKUP(F17,'[1]N M INTERNATIONAL'!$C$3:$E$93,3,FALSE)</f>
        <v>50</v>
      </c>
      <c r="I17" s="7">
        <f>G17*10</f>
        <v>50</v>
      </c>
      <c r="J17" s="7">
        <v>20</v>
      </c>
      <c r="K17" s="7">
        <f>G17*H17+I17+J17</f>
        <v>320</v>
      </c>
    </row>
    <row r="18" spans="1:11">
      <c r="A18" s="24" t="s">
        <v>75</v>
      </c>
      <c r="B18" s="25"/>
      <c r="C18" s="25"/>
      <c r="D18" s="25"/>
      <c r="E18" s="25"/>
      <c r="F18" s="25"/>
      <c r="G18" s="25"/>
      <c r="H18" s="25"/>
      <c r="I18" s="25"/>
      <c r="J18" s="26"/>
      <c r="K18" s="10">
        <f>SUM(K4:K17)</f>
        <v>5492</v>
      </c>
    </row>
    <row r="19" spans="1:11" ht="13.5" customHeight="1">
      <c r="A19" s="11"/>
      <c r="G19" s="3">
        <f>SUM(G4:G17)</f>
        <v>84</v>
      </c>
      <c r="H19" s="12"/>
      <c r="I19" s="12"/>
      <c r="J19" s="12"/>
      <c r="K19" s="12"/>
    </row>
    <row r="20" spans="1:11" s="6" customFormat="1" ht="30" customHeight="1">
      <c r="A20" s="13" t="s">
        <v>18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</row>
    <row r="21" spans="1:11" s="6" customFormat="1" ht="30" customHeight="1">
      <c r="A21" s="14" t="s">
        <v>16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</row>
  </sheetData>
  <sortState ref="B4:K26">
    <sortCondition ref="B4"/>
  </sortState>
  <mergeCells count="7">
    <mergeCell ref="A20:K20"/>
    <mergeCell ref="A21:K21"/>
    <mergeCell ref="A1:G1"/>
    <mergeCell ref="H1:K1"/>
    <mergeCell ref="A2:G2"/>
    <mergeCell ref="H2:K2"/>
    <mergeCell ref="A18:J18"/>
  </mergeCells>
  <conditionalFormatting sqref="C20:C21">
    <cfRule type="duplicateValues" dxfId="3" priority="6"/>
    <cfRule type="duplicateValues" dxfId="2" priority="7"/>
  </conditionalFormatting>
  <conditionalFormatting sqref="D1:D1048576">
    <cfRule type="duplicateValues" dxfId="1" priority="1"/>
  </conditionalFormatting>
  <pageMargins left="0.31" right="0.28999999999999998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"/>
  <sheetViews>
    <sheetView workbookViewId="0">
      <selection activeCell="C40" sqref="C40"/>
    </sheetView>
  </sheetViews>
  <sheetFormatPr defaultRowHeight="15"/>
  <cols>
    <col min="1" max="1" width="3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6.5703125" bestFit="1" customWidth="1"/>
    <col min="12" max="12" width="24.140625" bestFit="1" customWidth="1"/>
  </cols>
  <sheetData>
    <row r="2" spans="1:1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17</v>
      </c>
      <c r="G2" s="3" t="s">
        <v>10</v>
      </c>
      <c r="H2" s="5" t="s">
        <v>11</v>
      </c>
      <c r="I2" s="5" t="s">
        <v>12</v>
      </c>
      <c r="J2" s="5" t="s">
        <v>13</v>
      </c>
      <c r="K2" s="5" t="s">
        <v>14</v>
      </c>
    </row>
    <row r="3" spans="1:12">
      <c r="A3" s="8">
        <f>Consignment!A13+1</f>
        <v>11</v>
      </c>
      <c r="B3" s="2" t="s">
        <v>54</v>
      </c>
      <c r="C3" s="2" t="s">
        <v>55</v>
      </c>
      <c r="D3" s="2" t="s">
        <v>56</v>
      </c>
      <c r="E3" s="2" t="s">
        <v>4</v>
      </c>
      <c r="F3" s="2" t="s">
        <v>57</v>
      </c>
      <c r="G3" s="2">
        <v>7</v>
      </c>
      <c r="H3" s="7">
        <f>VLOOKUP(F3,'[1]N M INTERNATIONAL'!$C$3:$E$93,3,FALSE)</f>
        <v>76</v>
      </c>
      <c r="I3" s="7">
        <f>G3*10</f>
        <v>70</v>
      </c>
      <c r="J3" s="7">
        <v>20</v>
      </c>
      <c r="K3" s="7">
        <f>G3*H3+I3+J3</f>
        <v>622</v>
      </c>
      <c r="L3" t="s">
        <v>72</v>
      </c>
    </row>
    <row r="4" spans="1:12">
      <c r="A4" s="8">
        <v>1</v>
      </c>
      <c r="B4" s="2" t="s">
        <v>19</v>
      </c>
      <c r="C4" s="2" t="s">
        <v>20</v>
      </c>
      <c r="D4" s="2" t="s">
        <v>21</v>
      </c>
      <c r="E4" s="2" t="s">
        <v>4</v>
      </c>
      <c r="F4" s="2" t="s">
        <v>22</v>
      </c>
      <c r="G4" s="2">
        <v>3</v>
      </c>
      <c r="H4" s="7">
        <f>VLOOKUP(F4,'[1]N M INTERNATIONAL'!$C$3:$E$93,3,FALSE)</f>
        <v>50</v>
      </c>
      <c r="I4" s="7">
        <f>G4*10</f>
        <v>30</v>
      </c>
      <c r="J4" s="7">
        <v>20</v>
      </c>
      <c r="K4" s="7">
        <f>G4*H4+I4+J4</f>
        <v>200</v>
      </c>
      <c r="L4" s="27" t="s">
        <v>73</v>
      </c>
    </row>
  </sheetData>
  <conditionalFormatting sqref="D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Consignment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2025-08-14T10:07:01Z</cp:lastPrinted>
  <dcterms:created xsi:type="dcterms:W3CDTF">2025-06-12T10:07:46Z</dcterms:created>
  <dcterms:modified xsi:type="dcterms:W3CDTF">2025-08-14T10:07:38Z</dcterms:modified>
</cp:coreProperties>
</file>