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Consignment!$H$3:$H$22</definedName>
  </definedNames>
  <calcPr calcId="124519"/>
</workbook>
</file>

<file path=xl/calcChain.xml><?xml version="1.0" encoding="utf-8"?>
<calcChain xmlns="http://schemas.openxmlformats.org/spreadsheetml/2006/main">
  <c r="M23" i="1"/>
  <c r="H26"/>
  <c r="G26"/>
  <c r="K5"/>
  <c r="K6"/>
  <c r="K7"/>
  <c r="K8"/>
  <c r="K9"/>
  <c r="K10"/>
  <c r="K11"/>
  <c r="K12"/>
  <c r="K13"/>
  <c r="K14"/>
  <c r="K15"/>
  <c r="K16"/>
  <c r="K17"/>
  <c r="K18"/>
  <c r="K19"/>
  <c r="K20"/>
  <c r="K21"/>
  <c r="K22"/>
  <c r="J5"/>
  <c r="J6"/>
  <c r="J7"/>
  <c r="J8"/>
  <c r="J9"/>
  <c r="J10"/>
  <c r="J11"/>
  <c r="J12"/>
  <c r="J13"/>
  <c r="J14"/>
  <c r="J15"/>
  <c r="J16"/>
  <c r="J17"/>
  <c r="J18"/>
  <c r="J19"/>
  <c r="J20"/>
  <c r="J21"/>
  <c r="J22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K4"/>
  <c r="J4"/>
  <c r="I4"/>
  <c r="M4" s="1"/>
</calcChain>
</file>

<file path=xl/sharedStrings.xml><?xml version="1.0" encoding="utf-8"?>
<sst xmlns="http://schemas.openxmlformats.org/spreadsheetml/2006/main" count="114" uniqueCount="80">
  <si>
    <t>JA/243</t>
  </si>
  <si>
    <t>30/1/2026</t>
  </si>
  <si>
    <t>0</t>
  </si>
  <si>
    <t>02/1/2026</t>
  </si>
  <si>
    <t>2487</t>
  </si>
  <si>
    <t>2500</t>
  </si>
  <si>
    <t>2498</t>
  </si>
  <si>
    <t>2509</t>
  </si>
  <si>
    <t>2510</t>
  </si>
  <si>
    <t>2507</t>
  </si>
  <si>
    <t>2499</t>
  </si>
  <si>
    <t>05/1/2026</t>
  </si>
  <si>
    <t>2489</t>
  </si>
  <si>
    <t>13/1/2026</t>
  </si>
  <si>
    <t>2594</t>
  </si>
  <si>
    <t>2592</t>
  </si>
  <si>
    <t>2603</t>
  </si>
  <si>
    <t>23/1/2026</t>
  </si>
  <si>
    <t>2689</t>
  </si>
  <si>
    <t>27/1/2026</t>
  </si>
  <si>
    <t>2711</t>
  </si>
  <si>
    <t>29/1/2026</t>
  </si>
  <si>
    <t>2539</t>
  </si>
  <si>
    <t>2532</t>
  </si>
  <si>
    <t>2757</t>
  </si>
  <si>
    <t>31/1/2026</t>
  </si>
  <si>
    <t>2542</t>
  </si>
  <si>
    <t>2773</t>
  </si>
  <si>
    <t>SL</t>
  </si>
  <si>
    <t>DATE</t>
  </si>
  <si>
    <t>LR NO</t>
  </si>
  <si>
    <t>INV NO</t>
  </si>
  <si>
    <t>FROM</t>
  </si>
  <si>
    <t>TO</t>
  </si>
  <si>
    <t>WEIGHT</t>
  </si>
  <si>
    <t>CASE</t>
  </si>
  <si>
    <t>JA/16866</t>
  </si>
  <si>
    <t>JA/16920</t>
  </si>
  <si>
    <t>JA/16930</t>
  </si>
  <si>
    <t>JA/16931</t>
  </si>
  <si>
    <t>JA/16932</t>
  </si>
  <si>
    <t>JA/16934</t>
  </si>
  <si>
    <t>JA/16956</t>
  </si>
  <si>
    <t>JA/17073</t>
  </si>
  <si>
    <t>JA/17550</t>
  </si>
  <si>
    <t>JA/17679</t>
  </si>
  <si>
    <t>JA/17680</t>
  </si>
  <si>
    <t>JA/18123</t>
  </si>
  <si>
    <t>JA/18165</t>
  </si>
  <si>
    <t>JA/18286</t>
  </si>
  <si>
    <t>JA/18287</t>
  </si>
  <si>
    <t>JA/18405</t>
  </si>
  <si>
    <t>JA/18410</t>
  </si>
  <si>
    <t>JA/18543</t>
  </si>
  <si>
    <t>KUAKHIA</t>
  </si>
  <si>
    <t>NARSINGHPUR</t>
  </si>
  <si>
    <t>BHADRAK</t>
  </si>
  <si>
    <t>BALASORE</t>
  </si>
  <si>
    <t>REMUNA</t>
  </si>
  <si>
    <t>SINGHPUR</t>
  </si>
  <si>
    <t>SUKINDA</t>
  </si>
  <si>
    <t>PURI</t>
  </si>
  <si>
    <t>BALUGAON</t>
  </si>
  <si>
    <t>JAJPUR ROAD</t>
  </si>
  <si>
    <t>BALIKUDA</t>
  </si>
  <si>
    <t>TALCHER</t>
  </si>
  <si>
    <t>DHENKANAL</t>
  </si>
  <si>
    <t>CTC</t>
  </si>
  <si>
    <t>RASALPUR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</si>
  <si>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</si>
  <si>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</si>
  <si>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</si>
  <si>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</si>
  <si>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</si>
  <si>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</si>
  <si>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SACHIDANANDA PAINTS
Address:KUMAR COMPLEX 8 3 VIP KANIKA ROAD TULASIPUR,9438631068
GST No:21ABXFS6603F1Z2
</t>
  </si>
  <si>
    <t>Thanking you for your business.
PRAGATI LOGISTICS</t>
  </si>
  <si>
    <t>(RUPEES TEN THOUSAND TWO HUNDRED FIFTY THREE ONLY)</t>
  </si>
  <si>
    <t>Kindly, verify &amp; confirm within 7 days, else GST will be filed by 20th FEB,2026
GST to be paid by Consignor under Reverse Charge Mechanism(RCM) as per GST.</t>
  </si>
  <si>
    <t>Bill Date: 31/01/2026
Bill NO : 26066
Total Amount : 10253.00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</si>
</sst>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8</xdr:col>
      <xdr:colOff>228600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4775"/>
          <a:ext cx="441960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42578125" bestFit="1" customWidth="1"/>
    <col min="13" max="13" width="8.5703125" bestFit="1" customWidth="1"/>
  </cols>
  <sheetData>
    <row r="1" spans="1:13" s="7" customFormat="1" ht="90" customHeight="1">
      <c r="A1" s="13"/>
      <c r="B1" s="14"/>
      <c r="C1" s="14"/>
      <c r="D1" s="14"/>
      <c r="E1" s="14"/>
      <c r="F1" s="14"/>
      <c r="G1" s="14"/>
      <c r="H1" s="14"/>
      <c r="I1" s="15"/>
      <c r="J1" s="16" t="s">
        <v>74</v>
      </c>
      <c r="K1" s="16"/>
      <c r="L1" s="16"/>
      <c r="M1" s="16"/>
    </row>
    <row r="2" spans="1:13" s="7" customFormat="1" ht="60.75" customHeight="1">
      <c r="A2" s="13" t="s">
        <v>75</v>
      </c>
      <c r="B2" s="14"/>
      <c r="C2" s="14"/>
      <c r="D2" s="14"/>
      <c r="E2" s="14"/>
      <c r="F2" s="14"/>
      <c r="G2" s="14"/>
      <c r="H2" s="14"/>
      <c r="I2" s="15"/>
      <c r="J2" s="16" t="s">
        <v>79</v>
      </c>
      <c r="K2" s="16"/>
      <c r="L2" s="16"/>
      <c r="M2" s="16"/>
    </row>
    <row r="3" spans="1:13" s="1" customFormat="1">
      <c r="A3" s="3" t="s">
        <v>28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35</v>
      </c>
      <c r="H3" s="3" t="s">
        <v>34</v>
      </c>
      <c r="I3" s="5" t="s">
        <v>69</v>
      </c>
      <c r="J3" s="5" t="s">
        <v>70</v>
      </c>
      <c r="K3" s="5" t="s">
        <v>71</v>
      </c>
      <c r="L3" s="5" t="s">
        <v>72</v>
      </c>
      <c r="M3" s="5" t="s">
        <v>73</v>
      </c>
    </row>
    <row r="4" spans="1:13">
      <c r="A4" s="2">
        <v>1</v>
      </c>
      <c r="B4" s="2" t="s">
        <v>3</v>
      </c>
      <c r="C4" s="2" t="s">
        <v>36</v>
      </c>
      <c r="D4" s="2" t="s">
        <v>4</v>
      </c>
      <c r="E4" s="2" t="s">
        <v>67</v>
      </c>
      <c r="F4" s="2" t="s">
        <v>55</v>
      </c>
      <c r="G4" s="2">
        <v>7</v>
      </c>
      <c r="H4" s="2">
        <v>200</v>
      </c>
      <c r="I4" s="6">
        <f>VLOOKUP(F4,[1]SACHIDANANDA!$C$4:$D$156,2,FALSE)</f>
        <v>3</v>
      </c>
      <c r="J4" s="6">
        <f>G4*2</f>
        <v>14</v>
      </c>
      <c r="K4" s="6">
        <f>G4*15</f>
        <v>105</v>
      </c>
      <c r="L4" s="6">
        <v>30</v>
      </c>
      <c r="M4" s="6">
        <f>H4*I4+J4+K4+L4</f>
        <v>749</v>
      </c>
    </row>
    <row r="5" spans="1:13">
      <c r="A5" s="2">
        <v>2</v>
      </c>
      <c r="B5" s="2" t="s">
        <v>3</v>
      </c>
      <c r="C5" s="2" t="s">
        <v>37</v>
      </c>
      <c r="D5" s="2" t="s">
        <v>5</v>
      </c>
      <c r="E5" s="2" t="s">
        <v>67</v>
      </c>
      <c r="F5" s="2" t="s">
        <v>56</v>
      </c>
      <c r="G5" s="2">
        <v>6</v>
      </c>
      <c r="H5" s="2">
        <v>130</v>
      </c>
      <c r="I5" s="6">
        <f>VLOOKUP(F5,[1]SACHIDANANDA!$C$4:$D$156,2,FALSE)</f>
        <v>3</v>
      </c>
      <c r="J5" s="6">
        <f t="shared" ref="J5:J22" si="0">G5*2</f>
        <v>12</v>
      </c>
      <c r="K5" s="6">
        <f t="shared" ref="K5:K22" si="1">G5*15</f>
        <v>90</v>
      </c>
      <c r="L5" s="6">
        <v>30</v>
      </c>
      <c r="M5" s="6">
        <f t="shared" ref="M5:M22" si="2">H5*I5+J5+K5+L5</f>
        <v>522</v>
      </c>
    </row>
    <row r="6" spans="1:13">
      <c r="A6" s="2">
        <v>3</v>
      </c>
      <c r="B6" s="2" t="s">
        <v>3</v>
      </c>
      <c r="C6" s="2" t="s">
        <v>38</v>
      </c>
      <c r="D6" s="2" t="s">
        <v>6</v>
      </c>
      <c r="E6" s="2" t="s">
        <v>67</v>
      </c>
      <c r="F6" s="2" t="s">
        <v>57</v>
      </c>
      <c r="G6" s="2">
        <v>2</v>
      </c>
      <c r="H6" s="2">
        <v>40</v>
      </c>
      <c r="I6" s="6">
        <f>VLOOKUP(F6,[1]SACHIDANANDA!$C$4:$D$156,2,FALSE)</f>
        <v>3</v>
      </c>
      <c r="J6" s="6">
        <f t="shared" si="0"/>
        <v>4</v>
      </c>
      <c r="K6" s="6">
        <f t="shared" si="1"/>
        <v>30</v>
      </c>
      <c r="L6" s="6">
        <v>30</v>
      </c>
      <c r="M6" s="6">
        <f>50*I6+J6+K6+L6</f>
        <v>214</v>
      </c>
    </row>
    <row r="7" spans="1:13">
      <c r="A7" s="2">
        <v>4</v>
      </c>
      <c r="B7" s="2" t="s">
        <v>3</v>
      </c>
      <c r="C7" s="2" t="s">
        <v>39</v>
      </c>
      <c r="D7" s="2" t="s">
        <v>7</v>
      </c>
      <c r="E7" s="2" t="s">
        <v>67</v>
      </c>
      <c r="F7" s="2" t="s">
        <v>57</v>
      </c>
      <c r="G7" s="2">
        <v>4</v>
      </c>
      <c r="H7" s="2">
        <v>80</v>
      </c>
      <c r="I7" s="6">
        <f>VLOOKUP(F7,[1]SACHIDANANDA!$C$4:$D$156,2,FALSE)</f>
        <v>3</v>
      </c>
      <c r="J7" s="6">
        <f t="shared" si="0"/>
        <v>8</v>
      </c>
      <c r="K7" s="6">
        <f t="shared" si="1"/>
        <v>60</v>
      </c>
      <c r="L7" s="6">
        <v>30</v>
      </c>
      <c r="M7" s="6">
        <f t="shared" si="2"/>
        <v>338</v>
      </c>
    </row>
    <row r="8" spans="1:13">
      <c r="A8" s="2">
        <v>5</v>
      </c>
      <c r="B8" s="2" t="s">
        <v>3</v>
      </c>
      <c r="C8" s="2" t="s">
        <v>40</v>
      </c>
      <c r="D8" s="2" t="s">
        <v>8</v>
      </c>
      <c r="E8" s="2" t="s">
        <v>67</v>
      </c>
      <c r="F8" s="2" t="s">
        <v>58</v>
      </c>
      <c r="G8" s="2">
        <v>6</v>
      </c>
      <c r="H8" s="2">
        <v>140</v>
      </c>
      <c r="I8" s="6">
        <f>VLOOKUP(F8,[1]SACHIDANANDA!$C$4:$D$156,2,FALSE)</f>
        <v>3</v>
      </c>
      <c r="J8" s="6">
        <f t="shared" si="0"/>
        <v>12</v>
      </c>
      <c r="K8" s="6">
        <f t="shared" si="1"/>
        <v>90</v>
      </c>
      <c r="L8" s="6">
        <v>30</v>
      </c>
      <c r="M8" s="6">
        <f t="shared" si="2"/>
        <v>552</v>
      </c>
    </row>
    <row r="9" spans="1:13">
      <c r="A9" s="2">
        <v>6</v>
      </c>
      <c r="B9" s="2" t="s">
        <v>3</v>
      </c>
      <c r="C9" s="2" t="s">
        <v>41</v>
      </c>
      <c r="D9" s="2" t="s">
        <v>9</v>
      </c>
      <c r="E9" s="2" t="s">
        <v>67</v>
      </c>
      <c r="F9" s="2" t="s">
        <v>57</v>
      </c>
      <c r="G9" s="2">
        <v>3</v>
      </c>
      <c r="H9" s="2">
        <v>50</v>
      </c>
      <c r="I9" s="6">
        <f>VLOOKUP(F9,[1]SACHIDANANDA!$C$4:$D$156,2,FALSE)</f>
        <v>3</v>
      </c>
      <c r="J9" s="6">
        <f t="shared" si="0"/>
        <v>6</v>
      </c>
      <c r="K9" s="6">
        <f t="shared" si="1"/>
        <v>45</v>
      </c>
      <c r="L9" s="6">
        <v>30</v>
      </c>
      <c r="M9" s="6">
        <f t="shared" si="2"/>
        <v>231</v>
      </c>
    </row>
    <row r="10" spans="1:13">
      <c r="A10" s="2">
        <v>7</v>
      </c>
      <c r="B10" s="2" t="s">
        <v>3</v>
      </c>
      <c r="C10" s="2" t="s">
        <v>42</v>
      </c>
      <c r="D10" s="2" t="s">
        <v>10</v>
      </c>
      <c r="E10" s="2" t="s">
        <v>67</v>
      </c>
      <c r="F10" s="2" t="s">
        <v>59</v>
      </c>
      <c r="G10" s="2">
        <v>14</v>
      </c>
      <c r="H10" s="2">
        <v>300</v>
      </c>
      <c r="I10" s="6">
        <f>VLOOKUP(F10,[1]SACHIDANANDA!$C$4:$D$156,2,FALSE)</f>
        <v>3</v>
      </c>
      <c r="J10" s="6">
        <f t="shared" si="0"/>
        <v>28</v>
      </c>
      <c r="K10" s="6">
        <f t="shared" si="1"/>
        <v>210</v>
      </c>
      <c r="L10" s="6">
        <v>30</v>
      </c>
      <c r="M10" s="6">
        <f t="shared" si="2"/>
        <v>1168</v>
      </c>
    </row>
    <row r="11" spans="1:13">
      <c r="A11" s="2">
        <v>8</v>
      </c>
      <c r="B11" s="2" t="s">
        <v>11</v>
      </c>
      <c r="C11" s="2" t="s">
        <v>43</v>
      </c>
      <c r="D11" s="2" t="s">
        <v>12</v>
      </c>
      <c r="E11" s="2" t="s">
        <v>67</v>
      </c>
      <c r="F11" s="2" t="s">
        <v>55</v>
      </c>
      <c r="G11" s="2">
        <v>11</v>
      </c>
      <c r="H11" s="2">
        <v>275</v>
      </c>
      <c r="I11" s="6">
        <f>VLOOKUP(F11,[1]SACHIDANANDA!$C$4:$D$156,2,FALSE)</f>
        <v>3</v>
      </c>
      <c r="J11" s="6">
        <f t="shared" si="0"/>
        <v>22</v>
      </c>
      <c r="K11" s="6">
        <f t="shared" si="1"/>
        <v>165</v>
      </c>
      <c r="L11" s="6">
        <v>30</v>
      </c>
      <c r="M11" s="6">
        <f t="shared" si="2"/>
        <v>1042</v>
      </c>
    </row>
    <row r="12" spans="1:13">
      <c r="A12" s="2">
        <v>9</v>
      </c>
      <c r="B12" s="2" t="s">
        <v>13</v>
      </c>
      <c r="C12" s="2" t="s">
        <v>44</v>
      </c>
      <c r="D12" s="2" t="s">
        <v>14</v>
      </c>
      <c r="E12" s="2" t="s">
        <v>67</v>
      </c>
      <c r="F12" s="2" t="s">
        <v>60</v>
      </c>
      <c r="G12" s="2">
        <v>21</v>
      </c>
      <c r="H12" s="2">
        <v>250</v>
      </c>
      <c r="I12" s="6">
        <f>VLOOKUP(F12,[1]SACHIDANANDA!$C$4:$D$156,2,FALSE)</f>
        <v>3</v>
      </c>
      <c r="J12" s="6">
        <f t="shared" si="0"/>
        <v>42</v>
      </c>
      <c r="K12" s="6">
        <f t="shared" si="1"/>
        <v>315</v>
      </c>
      <c r="L12" s="6">
        <v>30</v>
      </c>
      <c r="M12" s="6">
        <f t="shared" si="2"/>
        <v>1137</v>
      </c>
    </row>
    <row r="13" spans="1:13">
      <c r="A13" s="2">
        <v>10</v>
      </c>
      <c r="B13" s="2" t="s">
        <v>13</v>
      </c>
      <c r="C13" s="2" t="s">
        <v>45</v>
      </c>
      <c r="D13" s="2" t="s">
        <v>15</v>
      </c>
      <c r="E13" s="2" t="s">
        <v>67</v>
      </c>
      <c r="F13" s="4" t="s">
        <v>68</v>
      </c>
      <c r="G13" s="2">
        <v>4</v>
      </c>
      <c r="H13" s="2">
        <v>80</v>
      </c>
      <c r="I13" s="6">
        <f>VLOOKUP(F13,[1]SACHIDANANDA!$C$4:$D$156,2,FALSE)</f>
        <v>3</v>
      </c>
      <c r="J13" s="6">
        <f t="shared" si="0"/>
        <v>8</v>
      </c>
      <c r="K13" s="6">
        <f t="shared" si="1"/>
        <v>60</v>
      </c>
      <c r="L13" s="6">
        <v>30</v>
      </c>
      <c r="M13" s="6">
        <f t="shared" si="2"/>
        <v>338</v>
      </c>
    </row>
    <row r="14" spans="1:13">
      <c r="A14" s="2">
        <v>11</v>
      </c>
      <c r="B14" s="2" t="s">
        <v>13</v>
      </c>
      <c r="C14" s="2" t="s">
        <v>46</v>
      </c>
      <c r="D14" s="2" t="s">
        <v>16</v>
      </c>
      <c r="E14" s="2" t="s">
        <v>67</v>
      </c>
      <c r="F14" s="2" t="s">
        <v>57</v>
      </c>
      <c r="G14" s="2">
        <v>11</v>
      </c>
      <c r="H14" s="2">
        <v>250</v>
      </c>
      <c r="I14" s="6">
        <f>VLOOKUP(F14,[1]SACHIDANANDA!$C$4:$D$156,2,FALSE)</f>
        <v>3</v>
      </c>
      <c r="J14" s="6">
        <f t="shared" si="0"/>
        <v>22</v>
      </c>
      <c r="K14" s="6">
        <f t="shared" si="1"/>
        <v>165</v>
      </c>
      <c r="L14" s="6">
        <v>30</v>
      </c>
      <c r="M14" s="6">
        <f t="shared" si="2"/>
        <v>967</v>
      </c>
    </row>
    <row r="15" spans="1:13">
      <c r="A15" s="2">
        <v>12</v>
      </c>
      <c r="B15" s="2" t="s">
        <v>17</v>
      </c>
      <c r="C15" s="2" t="s">
        <v>47</v>
      </c>
      <c r="D15" s="2" t="s">
        <v>18</v>
      </c>
      <c r="E15" s="2" t="s">
        <v>67</v>
      </c>
      <c r="F15" s="2" t="s">
        <v>61</v>
      </c>
      <c r="G15" s="2">
        <v>1</v>
      </c>
      <c r="H15" s="2">
        <v>20</v>
      </c>
      <c r="I15" s="6">
        <f>VLOOKUP(F15,[1]SACHIDANANDA!$C$4:$D$156,2,FALSE)</f>
        <v>3</v>
      </c>
      <c r="J15" s="6">
        <f t="shared" si="0"/>
        <v>2</v>
      </c>
      <c r="K15" s="6">
        <f t="shared" si="1"/>
        <v>15</v>
      </c>
      <c r="L15" s="6">
        <v>30</v>
      </c>
      <c r="M15" s="6">
        <f>50*I15+J15+K15+L15</f>
        <v>197</v>
      </c>
    </row>
    <row r="16" spans="1:13">
      <c r="A16" s="2">
        <v>13</v>
      </c>
      <c r="B16" s="2" t="s">
        <v>19</v>
      </c>
      <c r="C16" s="2" t="s">
        <v>48</v>
      </c>
      <c r="D16" s="2" t="s">
        <v>20</v>
      </c>
      <c r="E16" s="2" t="s">
        <v>67</v>
      </c>
      <c r="F16" s="2" t="s">
        <v>62</v>
      </c>
      <c r="G16" s="2">
        <v>8</v>
      </c>
      <c r="H16" s="2">
        <v>160</v>
      </c>
      <c r="I16" s="6">
        <f>VLOOKUP(F16,[1]SACHIDANANDA!$C$4:$D$156,2,FALSE)</f>
        <v>3</v>
      </c>
      <c r="J16" s="6">
        <f t="shared" si="0"/>
        <v>16</v>
      </c>
      <c r="K16" s="6">
        <f t="shared" si="1"/>
        <v>120</v>
      </c>
      <c r="L16" s="6">
        <v>30</v>
      </c>
      <c r="M16" s="6">
        <f t="shared" si="2"/>
        <v>646</v>
      </c>
    </row>
    <row r="17" spans="1:13">
      <c r="A17" s="2">
        <v>14</v>
      </c>
      <c r="B17" s="2" t="s">
        <v>21</v>
      </c>
      <c r="C17" s="2" t="s">
        <v>49</v>
      </c>
      <c r="D17" s="2" t="s">
        <v>22</v>
      </c>
      <c r="E17" s="2" t="s">
        <v>67</v>
      </c>
      <c r="F17" s="2" t="s">
        <v>63</v>
      </c>
      <c r="G17" s="2">
        <v>7</v>
      </c>
      <c r="H17" s="2">
        <v>150</v>
      </c>
      <c r="I17" s="6">
        <f>VLOOKUP(F17,[1]SACHIDANANDA!$C$4:$D$156,2,FALSE)</f>
        <v>3</v>
      </c>
      <c r="J17" s="6">
        <f t="shared" si="0"/>
        <v>14</v>
      </c>
      <c r="K17" s="6">
        <f t="shared" si="1"/>
        <v>105</v>
      </c>
      <c r="L17" s="6">
        <v>30</v>
      </c>
      <c r="M17" s="6">
        <f t="shared" si="2"/>
        <v>599</v>
      </c>
    </row>
    <row r="18" spans="1:13">
      <c r="A18" s="2">
        <v>15</v>
      </c>
      <c r="B18" s="2" t="s">
        <v>21</v>
      </c>
      <c r="C18" s="2" t="s">
        <v>50</v>
      </c>
      <c r="D18" s="2" t="s">
        <v>23</v>
      </c>
      <c r="E18" s="2" t="s">
        <v>67</v>
      </c>
      <c r="F18" s="2" t="s">
        <v>64</v>
      </c>
      <c r="G18" s="2">
        <v>3</v>
      </c>
      <c r="H18" s="2">
        <v>60</v>
      </c>
      <c r="I18" s="6">
        <f>VLOOKUP(F18,[1]SACHIDANANDA!$C$4:$D$156,2,FALSE)</f>
        <v>3</v>
      </c>
      <c r="J18" s="6">
        <f t="shared" si="0"/>
        <v>6</v>
      </c>
      <c r="K18" s="6">
        <f t="shared" si="1"/>
        <v>45</v>
      </c>
      <c r="L18" s="6">
        <v>30</v>
      </c>
      <c r="M18" s="6">
        <f t="shared" si="2"/>
        <v>261</v>
      </c>
    </row>
    <row r="19" spans="1:13">
      <c r="A19" s="2">
        <v>16</v>
      </c>
      <c r="B19" s="2" t="s">
        <v>1</v>
      </c>
      <c r="C19" s="2" t="s">
        <v>0</v>
      </c>
      <c r="D19" s="2" t="s">
        <v>2</v>
      </c>
      <c r="E19" s="2" t="s">
        <v>67</v>
      </c>
      <c r="F19" s="2" t="s">
        <v>54</v>
      </c>
      <c r="G19" s="2">
        <v>1</v>
      </c>
      <c r="H19" s="2">
        <v>10</v>
      </c>
      <c r="I19" s="6">
        <f>VLOOKUP(F19,[1]SACHIDANANDA!$C$4:$D$156,2,FALSE)</f>
        <v>3</v>
      </c>
      <c r="J19" s="6">
        <f t="shared" si="0"/>
        <v>2</v>
      </c>
      <c r="K19" s="6">
        <f t="shared" si="1"/>
        <v>15</v>
      </c>
      <c r="L19" s="6">
        <v>30</v>
      </c>
      <c r="M19" s="6">
        <f>50*I19+J19+K19+L19</f>
        <v>197</v>
      </c>
    </row>
    <row r="20" spans="1:13">
      <c r="A20" s="2">
        <v>17</v>
      </c>
      <c r="B20" s="2" t="s">
        <v>1</v>
      </c>
      <c r="C20" s="2" t="s">
        <v>51</v>
      </c>
      <c r="D20" s="2" t="s">
        <v>24</v>
      </c>
      <c r="E20" s="2" t="s">
        <v>67</v>
      </c>
      <c r="F20" s="2" t="s">
        <v>61</v>
      </c>
      <c r="G20" s="2">
        <v>1</v>
      </c>
      <c r="H20" s="2">
        <v>30</v>
      </c>
      <c r="I20" s="6">
        <f>VLOOKUP(F20,[1]SACHIDANANDA!$C$4:$D$156,2,FALSE)</f>
        <v>3</v>
      </c>
      <c r="J20" s="6">
        <f t="shared" si="0"/>
        <v>2</v>
      </c>
      <c r="K20" s="6">
        <f t="shared" si="1"/>
        <v>15</v>
      </c>
      <c r="L20" s="6">
        <v>30</v>
      </c>
      <c r="M20" s="6">
        <f>50*I20+J20+K20+L20</f>
        <v>197</v>
      </c>
    </row>
    <row r="21" spans="1:13">
      <c r="A21" s="2">
        <v>18</v>
      </c>
      <c r="B21" s="2" t="s">
        <v>25</v>
      </c>
      <c r="C21" s="2" t="s">
        <v>52</v>
      </c>
      <c r="D21" s="2" t="s">
        <v>26</v>
      </c>
      <c r="E21" s="2" t="s">
        <v>67</v>
      </c>
      <c r="F21" s="2" t="s">
        <v>65</v>
      </c>
      <c r="G21" s="2">
        <v>3</v>
      </c>
      <c r="H21" s="2">
        <v>50</v>
      </c>
      <c r="I21" s="6">
        <f>VLOOKUP(F21,[1]SACHIDANANDA!$C$4:$D$156,2,FALSE)</f>
        <v>3</v>
      </c>
      <c r="J21" s="6">
        <f t="shared" si="0"/>
        <v>6</v>
      </c>
      <c r="K21" s="6">
        <f t="shared" si="1"/>
        <v>45</v>
      </c>
      <c r="L21" s="6">
        <v>30</v>
      </c>
      <c r="M21" s="6">
        <f t="shared" si="2"/>
        <v>231</v>
      </c>
    </row>
    <row r="22" spans="1:13">
      <c r="A22" s="2">
        <v>19</v>
      </c>
      <c r="B22" s="2" t="s">
        <v>25</v>
      </c>
      <c r="C22" s="2" t="s">
        <v>53</v>
      </c>
      <c r="D22" s="2" t="s">
        <v>27</v>
      </c>
      <c r="E22" s="2" t="s">
        <v>67</v>
      </c>
      <c r="F22" s="2" t="s">
        <v>66</v>
      </c>
      <c r="G22" s="2">
        <v>11</v>
      </c>
      <c r="H22" s="2">
        <v>150</v>
      </c>
      <c r="I22" s="6">
        <f>VLOOKUP(F22,[1]SACHIDANANDA!$C$4:$D$156,2,FALSE)</f>
        <v>3</v>
      </c>
      <c r="J22" s="6">
        <f t="shared" si="0"/>
        <v>22</v>
      </c>
      <c r="K22" s="6">
        <f t="shared" si="1"/>
        <v>165</v>
      </c>
      <c r="L22" s="6">
        <v>30</v>
      </c>
      <c r="M22" s="6">
        <f t="shared" si="2"/>
        <v>667</v>
      </c>
    </row>
    <row r="23" spans="1:13" s="9" customFormat="1">
      <c r="A23" s="17" t="s">
        <v>77</v>
      </c>
      <c r="B23" s="18"/>
      <c r="C23" s="18"/>
      <c r="D23" s="18"/>
      <c r="E23" s="18"/>
      <c r="F23" s="18"/>
      <c r="G23" s="18"/>
      <c r="H23" s="18"/>
      <c r="I23" s="19"/>
      <c r="J23" s="19"/>
      <c r="K23" s="19"/>
      <c r="L23" s="20"/>
      <c r="M23" s="8">
        <f>ROUND(SUM(M4:M22),0)</f>
        <v>10253</v>
      </c>
    </row>
    <row r="24" spans="1:13" s="9" customFormat="1" ht="30" customHeight="1">
      <c r="A24" s="11" t="s">
        <v>78</v>
      </c>
      <c r="B24" s="11"/>
      <c r="C24" s="11"/>
      <c r="D24" s="11"/>
      <c r="E24" s="11"/>
      <c r="F24" s="11"/>
      <c r="G24" s="11"/>
      <c r="H24" s="11"/>
      <c r="I24" s="12"/>
      <c r="J24" s="12"/>
      <c r="K24" s="12"/>
      <c r="L24" s="12"/>
      <c r="M24" s="12"/>
    </row>
    <row r="25" spans="1:13" s="9" customFormat="1" ht="30" customHeight="1">
      <c r="A25" s="11" t="s">
        <v>76</v>
      </c>
      <c r="B25" s="11"/>
      <c r="C25" s="11"/>
      <c r="D25" s="11"/>
      <c r="E25" s="11"/>
      <c r="F25" s="11"/>
      <c r="G25" s="11"/>
      <c r="H25" s="11"/>
      <c r="I25" s="12"/>
      <c r="J25" s="12"/>
      <c r="K25" s="12"/>
      <c r="L25" s="12"/>
      <c r="M25" s="12"/>
    </row>
    <row r="26" spans="1:13">
      <c r="G26" s="10">
        <f>SUM(G4:G22)</f>
        <v>124</v>
      </c>
      <c r="H26" s="10">
        <f>SUM(H4:H22)</f>
        <v>2425</v>
      </c>
    </row>
  </sheetData>
  <sortState ref="B2:H20">
    <sortCondition ref="B1"/>
  </sortState>
  <mergeCells count="7">
    <mergeCell ref="A25:M25"/>
    <mergeCell ref="A1:I1"/>
    <mergeCell ref="J1:M1"/>
    <mergeCell ref="A2:I2"/>
    <mergeCell ref="J2:M2"/>
    <mergeCell ref="A23:L23"/>
    <mergeCell ref="A24:M24"/>
  </mergeCells>
  <conditionalFormatting sqref="C23:C25">
    <cfRule type="duplicateValues" dxfId="0" priority="1"/>
  </conditionalFormatting>
  <pageMargins left="0.2800000000000000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2026-02-14T04:57:45Z</cp:lastPrinted>
  <dcterms:created xsi:type="dcterms:W3CDTF">2026-02-12T12:15:50Z</dcterms:created>
  <dcterms:modified xsi:type="dcterms:W3CDTF">2026-02-14T04:57:47Z</dcterms:modified>
</cp:coreProperties>
</file>