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570" windowWidth="23655" windowHeight="8640"/>
  </bookViews>
  <sheets>
    <sheet name="Consignment" sheetId="1" r:id="rId1"/>
  </sheets>
  <externalReferences>
    <externalReference r:id="rId2"/>
  </externalReferences>
  <definedNames>
    <definedName name="_xlnm.Print_Titles" localSheetId="0">Consignment!$1:$3</definedName>
  </definedNames>
  <calcPr calcId="144525"/>
</workbook>
</file>

<file path=xl/calcChain.xml><?xml version="1.0" encoding="utf-8"?>
<calcChain xmlns="http://schemas.openxmlformats.org/spreadsheetml/2006/main">
  <c r="G36" i="1" l="1"/>
  <c r="J34" i="1"/>
  <c r="H34" i="1"/>
  <c r="J33" i="1"/>
  <c r="H33" i="1"/>
  <c r="J32" i="1"/>
  <c r="H32" i="1"/>
  <c r="J31" i="1"/>
  <c r="H31" i="1"/>
  <c r="J30" i="1"/>
  <c r="H30" i="1"/>
  <c r="J29" i="1"/>
  <c r="H29" i="1"/>
  <c r="J28" i="1"/>
  <c r="H28" i="1"/>
  <c r="J27" i="1"/>
  <c r="H27" i="1"/>
  <c r="J26" i="1"/>
  <c r="H26" i="1"/>
  <c r="J25" i="1"/>
  <c r="H25" i="1"/>
  <c r="J24" i="1"/>
  <c r="H24" i="1"/>
  <c r="J23" i="1"/>
  <c r="H23" i="1"/>
  <c r="J22" i="1"/>
  <c r="H22" i="1"/>
  <c r="J21" i="1"/>
  <c r="H21" i="1"/>
  <c r="J20" i="1"/>
  <c r="H20" i="1"/>
  <c r="J19" i="1"/>
  <c r="H19" i="1"/>
  <c r="J18" i="1"/>
  <c r="H18" i="1"/>
  <c r="J17" i="1"/>
  <c r="H17" i="1"/>
  <c r="J16" i="1"/>
  <c r="H16" i="1"/>
  <c r="J15" i="1"/>
  <c r="H15" i="1"/>
  <c r="J14" i="1"/>
  <c r="H14" i="1"/>
  <c r="J13" i="1"/>
  <c r="H13" i="1"/>
  <c r="J12" i="1"/>
  <c r="H12" i="1"/>
  <c r="J11" i="1"/>
  <c r="H11" i="1"/>
  <c r="J10" i="1"/>
  <c r="H10" i="1"/>
  <c r="J9" i="1"/>
  <c r="H9" i="1"/>
  <c r="J8" i="1"/>
  <c r="H8" i="1"/>
  <c r="J7" i="1"/>
  <c r="H7" i="1"/>
  <c r="J6" i="1"/>
  <c r="H6" i="1"/>
  <c r="J5" i="1"/>
  <c r="H5" i="1"/>
  <c r="J4" i="1"/>
  <c r="H4" i="1"/>
  <c r="I4" i="1" l="1"/>
  <c r="L4" i="1" s="1"/>
  <c r="I5" i="1"/>
  <c r="L5" i="1" s="1"/>
  <c r="I6" i="1"/>
  <c r="L6" i="1" s="1"/>
  <c r="I7" i="1"/>
  <c r="L7" i="1" s="1"/>
  <c r="I8" i="1"/>
  <c r="L8" i="1" s="1"/>
  <c r="I9" i="1"/>
  <c r="L9" i="1" s="1"/>
  <c r="I10" i="1"/>
  <c r="L10" i="1" s="1"/>
  <c r="I11" i="1"/>
  <c r="L11" i="1" s="1"/>
  <c r="I12" i="1"/>
  <c r="L12" i="1" s="1"/>
  <c r="I13" i="1"/>
  <c r="L13" i="1" s="1"/>
  <c r="I14" i="1"/>
  <c r="L14" i="1" s="1"/>
  <c r="I15" i="1"/>
  <c r="L15" i="1" s="1"/>
  <c r="I16" i="1"/>
  <c r="L16" i="1" s="1"/>
  <c r="I17" i="1"/>
  <c r="L17" i="1" s="1"/>
  <c r="I18" i="1"/>
  <c r="L18" i="1" s="1"/>
  <c r="I19" i="1"/>
  <c r="L19" i="1" s="1"/>
  <c r="I20" i="1"/>
  <c r="L20" i="1" s="1"/>
  <c r="I21" i="1"/>
  <c r="L21" i="1" s="1"/>
  <c r="I22" i="1"/>
  <c r="L22" i="1" s="1"/>
  <c r="I23" i="1"/>
  <c r="L23" i="1" s="1"/>
  <c r="I24" i="1"/>
  <c r="L24" i="1" s="1"/>
  <c r="I25" i="1"/>
  <c r="L25" i="1" s="1"/>
  <c r="I26" i="1"/>
  <c r="L26" i="1" s="1"/>
  <c r="I27" i="1"/>
  <c r="L27" i="1" s="1"/>
  <c r="I28" i="1"/>
  <c r="L28" i="1" s="1"/>
  <c r="I29" i="1"/>
  <c r="L29" i="1" s="1"/>
  <c r="I30" i="1"/>
  <c r="L30" i="1" s="1"/>
  <c r="I31" i="1"/>
  <c r="L31" i="1" s="1"/>
  <c r="I32" i="1"/>
  <c r="L32" i="1" s="1"/>
  <c r="I33" i="1"/>
  <c r="L33" i="1" s="1"/>
  <c r="I34" i="1"/>
  <c r="L34" i="1" s="1"/>
  <c r="L35" i="1" l="1"/>
</calcChain>
</file>

<file path=xl/sharedStrings.xml><?xml version="1.0" encoding="utf-8"?>
<sst xmlns="http://schemas.openxmlformats.org/spreadsheetml/2006/main" count="173" uniqueCount="95">
  <si>
    <t>SL</t>
  </si>
  <si>
    <t>DATE</t>
  </si>
  <si>
    <t>LR NO</t>
  </si>
  <si>
    <t>BALASORE</t>
  </si>
  <si>
    <t>ANGUL</t>
  </si>
  <si>
    <t>JAJPUR TOWN</t>
  </si>
  <si>
    <t>CTC</t>
  </si>
  <si>
    <t>INV NO</t>
  </si>
  <si>
    <t>FROM</t>
  </si>
  <si>
    <t>CASE</t>
  </si>
  <si>
    <t>RATE</t>
  </si>
  <si>
    <t>S.CH.</t>
  </si>
  <si>
    <t>HML</t>
  </si>
  <si>
    <t>LR CH.</t>
  </si>
  <si>
    <t>AMT.</t>
  </si>
  <si>
    <t>INVOICE
PRAGATI LOGISTICS, 
SAMANTA SAHI KHUNTIA LANE,8984191006
GST No:21AGHPB9356M1Z9</t>
  </si>
  <si>
    <t xml:space="preserve">
ARISTO PHARMACEUTICALS PVT LTD
Address:MANIRAJ INDUSTRIES CAMPUS 736/111,
CHAULIAGANJ-753004 ODISHA,7978935458
GST No:21AAACA4495N1ZK
</t>
  </si>
  <si>
    <t>DESTINATION</t>
  </si>
  <si>
    <t>Kindly, verify &amp; confirm within 7 days, else GST will be filed by 20th AUGUST, 2025. 
GST to be paid by Consignor under Reverse Charge Mechanism(RCM) as per GST.</t>
  </si>
  <si>
    <t>02/7/2025</t>
  </si>
  <si>
    <t>PL/JA/06380</t>
  </si>
  <si>
    <t>7801</t>
  </si>
  <si>
    <t>PL/JA/06383</t>
  </si>
  <si>
    <t>7806</t>
  </si>
  <si>
    <t>03/7/2025</t>
  </si>
  <si>
    <t>PL/JA/06407</t>
  </si>
  <si>
    <t>8103</t>
  </si>
  <si>
    <t>PL/JA/06408</t>
  </si>
  <si>
    <t>8104</t>
  </si>
  <si>
    <t>PL/JA/06409</t>
  </si>
  <si>
    <t>0843</t>
  </si>
  <si>
    <t>PL/JA/06411</t>
  </si>
  <si>
    <t>8037</t>
  </si>
  <si>
    <t>PL/JA/06413</t>
  </si>
  <si>
    <t>7945</t>
  </si>
  <si>
    <t>PL/JA/06415</t>
  </si>
  <si>
    <t>7950</t>
  </si>
  <si>
    <t>05/7/2025</t>
  </si>
  <si>
    <t>PL/JA/06559</t>
  </si>
  <si>
    <t>8266/8268/8269</t>
  </si>
  <si>
    <t>JAJPUR ROAD</t>
  </si>
  <si>
    <t>PL/JA/06560</t>
  </si>
  <si>
    <t>8257/59/60/ 62/63/65</t>
  </si>
  <si>
    <t>PL/JA/06610</t>
  </si>
  <si>
    <t>8270</t>
  </si>
  <si>
    <t>14/7/2025</t>
  </si>
  <si>
    <t>PL/JA/06954</t>
  </si>
  <si>
    <t>9138/9139</t>
  </si>
  <si>
    <t>PL/JA/06955</t>
  </si>
  <si>
    <t>9132/9133</t>
  </si>
  <si>
    <t>15/7/2025</t>
  </si>
  <si>
    <t>PL/JA/07003</t>
  </si>
  <si>
    <t>9177/9178</t>
  </si>
  <si>
    <t>PL/JA/07004</t>
  </si>
  <si>
    <t>9170/9171/9172/9173/9174/9175/9176</t>
  </si>
  <si>
    <t>PL/JA/07005</t>
  </si>
  <si>
    <t>9185/9186</t>
  </si>
  <si>
    <t>PL/JA/07006</t>
  </si>
  <si>
    <t>9179/9180/9181/9182/9183/9184</t>
  </si>
  <si>
    <t>16/7/2025</t>
  </si>
  <si>
    <t>PL/JA/07109</t>
  </si>
  <si>
    <t>4548</t>
  </si>
  <si>
    <t>PL/JA/07141</t>
  </si>
  <si>
    <t>9386/9387</t>
  </si>
  <si>
    <t>PL/JA/07142</t>
  </si>
  <si>
    <t>9388</t>
  </si>
  <si>
    <t>PL/JA/07143</t>
  </si>
  <si>
    <t>9381/9382</t>
  </si>
  <si>
    <t>21/7/2025</t>
  </si>
  <si>
    <t>PL/JA/07317</t>
  </si>
  <si>
    <t>9785/86/87/88</t>
  </si>
  <si>
    <t>PL/JA/07318</t>
  </si>
  <si>
    <t>9789/90</t>
  </si>
  <si>
    <t>PL/JA/07331</t>
  </si>
  <si>
    <t>9858</t>
  </si>
  <si>
    <t>PL/JA/07332</t>
  </si>
  <si>
    <t>9864</t>
  </si>
  <si>
    <t>24/7/2025</t>
  </si>
  <si>
    <t>PL/JA/07615</t>
  </si>
  <si>
    <t>0229</t>
  </si>
  <si>
    <t>25/7/2025</t>
  </si>
  <si>
    <t>PL/JA/07616</t>
  </si>
  <si>
    <t>0223</t>
  </si>
  <si>
    <t>29/7/2025</t>
  </si>
  <si>
    <t>PL/JA/07874</t>
  </si>
  <si>
    <t>4999</t>
  </si>
  <si>
    <t>PL/JA/07875</t>
  </si>
  <si>
    <t>5009</t>
  </si>
  <si>
    <t>PL/JA/07889</t>
  </si>
  <si>
    <t>625</t>
  </si>
  <si>
    <t>PL/JA/07890</t>
  </si>
  <si>
    <t>618/619/620</t>
  </si>
  <si>
    <t>(RUPEES EIGHTEEN THOUSAND EIGHT HUNDRED NINETY ONE ONLY)</t>
  </si>
  <si>
    <t>Thanking you for your business.
PRAGATI LOGISTICS</t>
  </si>
  <si>
    <t>Bill Date: 31/07/2025
Bill NO : 11653
Total Amount : 18891.00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</si>
</sst>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</borders>
  <cellStyleXfs count="1">
    <xf numFmtId="0" fontId="0" fillId="0" borderId="0"/>
  </cellStyleXfs>
  <cellXfs count="4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2" fillId="0" borderId="0" xfId="0" applyNumberFormat="1" applyFont="1" applyAlignment="1">
      <alignment wrapText="1"/>
    </xf>
    <xf numFmtId="0" fontId="0" fillId="0" borderId="0" xfId="0" applyNumberFormat="1" applyFont="1" applyAlignment="1">
      <alignment vertical="center" wrapText="1"/>
    </xf>
    <xf numFmtId="0" fontId="0" fillId="0" borderId="0" xfId="0" applyNumberFormat="1" applyFont="1" applyAlignment="1">
      <alignment vertical="center"/>
    </xf>
    <xf numFmtId="0" fontId="0" fillId="0" borderId="1" xfId="0" applyNumberFormat="1" applyFont="1" applyBorder="1" applyAlignment="1">
      <alignment vertical="center"/>
    </xf>
    <xf numFmtId="0" fontId="0" fillId="0" borderId="1" xfId="0" applyNumberFormat="1" applyFont="1" applyBorder="1" applyAlignment="1">
      <alignment vertical="center" wrapText="1"/>
    </xf>
    <xf numFmtId="2" fontId="0" fillId="0" borderId="1" xfId="0" applyNumberFormat="1" applyFont="1" applyBorder="1" applyAlignment="1">
      <alignment vertical="center"/>
    </xf>
    <xf numFmtId="0" fontId="1" fillId="0" borderId="0" xfId="0" applyNumberFormat="1" applyFont="1" applyAlignment="1">
      <alignment horizontal="center"/>
    </xf>
    <xf numFmtId="0" fontId="0" fillId="0" borderId="6" xfId="0" applyNumberFormat="1" applyFont="1" applyBorder="1" applyAlignment="1">
      <alignment horizontal="center" vertical="center"/>
    </xf>
    <xf numFmtId="2" fontId="0" fillId="0" borderId="5" xfId="0" applyNumberFormat="1" applyFont="1" applyBorder="1" applyAlignment="1">
      <alignment vertical="center"/>
    </xf>
    <xf numFmtId="0" fontId="1" fillId="0" borderId="10" xfId="0" applyNumberFormat="1" applyFont="1" applyBorder="1" applyAlignment="1">
      <alignment horizontal="center"/>
    </xf>
    <xf numFmtId="0" fontId="1" fillId="0" borderId="11" xfId="0" applyNumberFormat="1" applyFont="1" applyBorder="1" applyAlignment="1">
      <alignment horizontal="center"/>
    </xf>
    <xf numFmtId="0" fontId="1" fillId="0" borderId="11" xfId="0" applyNumberFormat="1" applyFont="1" applyBorder="1" applyAlignment="1">
      <alignment horizontal="center" wrapText="1"/>
    </xf>
    <xf numFmtId="2" fontId="2" fillId="0" borderId="11" xfId="0" applyNumberFormat="1" applyFont="1" applyBorder="1" applyAlignment="1">
      <alignment horizontal="center" vertical="center"/>
    </xf>
    <xf numFmtId="2" fontId="2" fillId="0" borderId="12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vertical="center" wrapText="1"/>
    </xf>
    <xf numFmtId="0" fontId="0" fillId="0" borderId="0" xfId="0" applyNumberFormat="1" applyFont="1" applyAlignment="1">
      <alignment horizontal="center" vertical="center"/>
    </xf>
    <xf numFmtId="2" fontId="0" fillId="0" borderId="0" xfId="0" applyNumberFormat="1" applyFont="1" applyAlignment="1">
      <alignment vertical="center"/>
    </xf>
    <xf numFmtId="0" fontId="0" fillId="0" borderId="2" xfId="0" applyNumberFormat="1" applyFont="1" applyBorder="1" applyAlignment="1">
      <alignment horizontal="center" vertical="center"/>
    </xf>
    <xf numFmtId="0" fontId="0" fillId="0" borderId="3" xfId="0" applyNumberFormat="1" applyFont="1" applyBorder="1" applyAlignment="1">
      <alignment vertical="center"/>
    </xf>
    <xf numFmtId="0" fontId="0" fillId="0" borderId="3" xfId="0" applyNumberFormat="1" applyFont="1" applyBorder="1" applyAlignment="1">
      <alignment vertical="center" wrapText="1"/>
    </xf>
    <xf numFmtId="0" fontId="3" fillId="0" borderId="3" xfId="0" applyNumberFormat="1" applyFont="1" applyBorder="1" applyAlignment="1">
      <alignment vertical="center" wrapText="1"/>
    </xf>
    <xf numFmtId="2" fontId="0" fillId="0" borderId="3" xfId="0" applyNumberFormat="1" applyFont="1" applyBorder="1" applyAlignment="1">
      <alignment vertical="center"/>
    </xf>
    <xf numFmtId="2" fontId="0" fillId="0" borderId="4" xfId="0" applyNumberFormat="1" applyFont="1" applyBorder="1" applyAlignment="1">
      <alignment vertical="center"/>
    </xf>
    <xf numFmtId="2" fontId="1" fillId="0" borderId="9" xfId="0" applyNumberFormat="1" applyFont="1" applyBorder="1" applyAlignment="1">
      <alignment horizontal="right" vertical="center"/>
    </xf>
    <xf numFmtId="0" fontId="1" fillId="0" borderId="18" xfId="0" applyNumberFormat="1" applyFont="1" applyBorder="1" applyAlignment="1">
      <alignment horizontal="center" vertical="center"/>
    </xf>
    <xf numFmtId="0" fontId="1" fillId="0" borderId="22" xfId="0" applyNumberFormat="1" applyFont="1" applyBorder="1" applyAlignment="1">
      <alignment vertical="center" wrapText="1"/>
    </xf>
    <xf numFmtId="0" fontId="2" fillId="0" borderId="23" xfId="0" applyNumberFormat="1" applyFont="1" applyBorder="1" applyAlignment="1">
      <alignment vertical="center" wrapText="1"/>
    </xf>
    <xf numFmtId="2" fontId="2" fillId="0" borderId="23" xfId="0" applyNumberFormat="1" applyFont="1" applyBorder="1" applyAlignment="1">
      <alignment vertical="center" wrapText="1"/>
    </xf>
    <xf numFmtId="2" fontId="2" fillId="0" borderId="24" xfId="0" applyNumberFormat="1" applyFont="1" applyBorder="1" applyAlignment="1">
      <alignment vertical="center" wrapText="1"/>
    </xf>
    <xf numFmtId="0" fontId="1" fillId="0" borderId="7" xfId="0" applyNumberFormat="1" applyFont="1" applyBorder="1" applyAlignment="1">
      <alignment wrapText="1"/>
    </xf>
    <xf numFmtId="0" fontId="2" fillId="0" borderId="8" xfId="0" applyNumberFormat="1" applyFont="1" applyBorder="1" applyAlignment="1">
      <alignment wrapText="1"/>
    </xf>
    <xf numFmtId="2" fontId="2" fillId="0" borderId="8" xfId="0" applyNumberFormat="1" applyFont="1" applyBorder="1" applyAlignment="1">
      <alignment wrapText="1"/>
    </xf>
    <xf numFmtId="2" fontId="2" fillId="0" borderId="9" xfId="0" applyNumberFormat="1" applyFont="1" applyBorder="1" applyAlignment="1">
      <alignment wrapText="1"/>
    </xf>
    <xf numFmtId="0" fontId="2" fillId="0" borderId="10" xfId="0" applyNumberFormat="1" applyFont="1" applyBorder="1" applyAlignment="1">
      <alignment horizontal="left" vertical="center" wrapText="1"/>
    </xf>
    <xf numFmtId="0" fontId="2" fillId="0" borderId="11" xfId="0" applyNumberFormat="1" applyFont="1" applyBorder="1" applyAlignment="1">
      <alignment horizontal="left" vertical="center" wrapText="1"/>
    </xf>
    <xf numFmtId="2" fontId="2" fillId="0" borderId="11" xfId="0" applyNumberFormat="1" applyFont="1" applyBorder="1" applyAlignment="1">
      <alignment horizontal="left" vertical="center" wrapText="1"/>
    </xf>
    <xf numFmtId="2" fontId="2" fillId="0" borderId="12" xfId="0" applyNumberFormat="1" applyFont="1" applyBorder="1" applyAlignment="1">
      <alignment horizontal="left" vertical="center" wrapText="1"/>
    </xf>
    <xf numFmtId="0" fontId="2" fillId="0" borderId="13" xfId="0" applyNumberFormat="1" applyFont="1" applyBorder="1" applyAlignment="1">
      <alignment horizontal="left" wrapText="1"/>
    </xf>
    <xf numFmtId="0" fontId="2" fillId="0" borderId="14" xfId="0" applyNumberFormat="1" applyFont="1" applyBorder="1" applyAlignment="1">
      <alignment horizontal="left" wrapText="1"/>
    </xf>
    <xf numFmtId="0" fontId="2" fillId="0" borderId="15" xfId="0" applyNumberFormat="1" applyFont="1" applyBorder="1" applyAlignment="1">
      <alignment horizontal="left" wrapText="1"/>
    </xf>
    <xf numFmtId="2" fontId="1" fillId="0" borderId="16" xfId="0" applyNumberFormat="1" applyFont="1" applyBorder="1" applyAlignment="1">
      <alignment horizontal="left" vertical="center" wrapText="1"/>
    </xf>
    <xf numFmtId="2" fontId="2" fillId="0" borderId="16" xfId="0" applyNumberFormat="1" applyFont="1" applyBorder="1" applyAlignment="1">
      <alignment horizontal="left" vertical="center" wrapText="1"/>
    </xf>
    <xf numFmtId="2" fontId="2" fillId="0" borderId="17" xfId="0" applyNumberFormat="1" applyFont="1" applyBorder="1" applyAlignment="1">
      <alignment horizontal="left" vertical="center" wrapText="1"/>
    </xf>
    <xf numFmtId="0" fontId="1" fillId="0" borderId="19" xfId="0" applyNumberFormat="1" applyFont="1" applyBorder="1" applyAlignment="1">
      <alignment horizontal="right" vertical="center"/>
    </xf>
    <xf numFmtId="0" fontId="1" fillId="0" borderId="20" xfId="0" applyNumberFormat="1" applyFont="1" applyBorder="1" applyAlignment="1">
      <alignment horizontal="right" vertical="center"/>
    </xf>
    <xf numFmtId="0" fontId="1" fillId="0" borderId="21" xfId="0" applyNumberFormat="1" applyFont="1" applyBorder="1" applyAlignment="1">
      <alignment horizontal="right" vertical="center"/>
    </xf>
  </cellXfs>
  <cellStyles count="1">
    <cellStyle name="Normal" xfId="0" builtinId="0"/>
  </cellStyles>
  <dxfs count="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57150</xdr:rowOff>
    </xdr:from>
    <xdr:to>
      <xdr:col>6</xdr:col>
      <xdr:colOff>219075</xdr:colOff>
      <xdr:row>0</xdr:row>
      <xdr:rowOff>1031143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2875" y="57150"/>
          <a:ext cx="4438650" cy="97399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5-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>
        <row r="3">
          <cell r="C3" t="str">
            <v>ANGUL</v>
          </cell>
          <cell r="D3">
            <v>30.74</v>
          </cell>
          <cell r="E3">
            <v>33.814</v>
          </cell>
        </row>
        <row r="4">
          <cell r="C4" t="str">
            <v>BALASORE</v>
          </cell>
          <cell r="D4">
            <v>23.95</v>
          </cell>
          <cell r="E4">
            <v>26.35</v>
          </cell>
        </row>
        <row r="5">
          <cell r="C5" t="str">
            <v>BALIKUDA</v>
          </cell>
        </row>
        <row r="6">
          <cell r="C6" t="str">
            <v>BALUGAON</v>
          </cell>
          <cell r="D6">
            <v>29.28</v>
          </cell>
          <cell r="E6">
            <v>32.207999999999998</v>
          </cell>
        </row>
        <row r="7">
          <cell r="C7" t="str">
            <v>BARAGARH</v>
          </cell>
          <cell r="D7">
            <v>73.180000000000007</v>
          </cell>
          <cell r="E7">
            <v>80.498000000000005</v>
          </cell>
        </row>
        <row r="8">
          <cell r="C8" t="str">
            <v>BARIPADA</v>
          </cell>
          <cell r="D8">
            <v>23.95</v>
          </cell>
          <cell r="E8">
            <v>26.35</v>
          </cell>
        </row>
        <row r="9">
          <cell r="C9" t="str">
            <v>BERHAMPUR</v>
          </cell>
        </row>
        <row r="10">
          <cell r="C10" t="str">
            <v>BHADRAK</v>
          </cell>
          <cell r="D10">
            <v>26.34</v>
          </cell>
          <cell r="E10">
            <v>28.974</v>
          </cell>
        </row>
        <row r="11">
          <cell r="C11" t="str">
            <v>BHUBANESWAR</v>
          </cell>
          <cell r="D11">
            <v>20.48</v>
          </cell>
          <cell r="E11">
            <v>22.527999999999999</v>
          </cell>
        </row>
        <row r="12">
          <cell r="C12" t="str">
            <v>BOLANGIR</v>
          </cell>
          <cell r="D12">
            <v>86.49</v>
          </cell>
          <cell r="E12">
            <v>95.138999999999996</v>
          </cell>
        </row>
        <row r="13">
          <cell r="C13" t="str">
            <v>CHARAMPA</v>
          </cell>
          <cell r="D13">
            <v>35.119999999999997</v>
          </cell>
          <cell r="E13">
            <v>38.631999999999998</v>
          </cell>
        </row>
        <row r="14">
          <cell r="C14" t="str">
            <v>CHHEND</v>
          </cell>
          <cell r="D14">
            <v>35.119999999999997</v>
          </cell>
          <cell r="E14">
            <v>38.631999999999998</v>
          </cell>
        </row>
        <row r="15">
          <cell r="C15" t="str">
            <v>DAMANJODI</v>
          </cell>
          <cell r="D15" t="str">
            <v>2156 FIX</v>
          </cell>
          <cell r="E15">
            <v>2371</v>
          </cell>
        </row>
        <row r="16">
          <cell r="C16" t="str">
            <v>DHENKANAL</v>
          </cell>
          <cell r="D16">
            <v>35.119999999999997</v>
          </cell>
          <cell r="E16">
            <v>38.631999999999998</v>
          </cell>
        </row>
        <row r="17">
          <cell r="C17" t="str">
            <v>DIPASIKHA</v>
          </cell>
          <cell r="D17" t="str">
            <v>1663 FIX</v>
          </cell>
          <cell r="E17">
            <v>1829</v>
          </cell>
        </row>
        <row r="18">
          <cell r="C18" t="str">
            <v>JAGATSINGHPUR</v>
          </cell>
          <cell r="D18">
            <v>35.119999999999997</v>
          </cell>
          <cell r="E18">
            <v>38.631999999999998</v>
          </cell>
        </row>
        <row r="19">
          <cell r="C19" t="str">
            <v>JAJPUR ROAD</v>
          </cell>
          <cell r="E19">
            <v>48.63</v>
          </cell>
        </row>
        <row r="20">
          <cell r="C20" t="str">
            <v>JAJPUR TOWN</v>
          </cell>
          <cell r="D20">
            <v>35.119999999999997</v>
          </cell>
          <cell r="E20">
            <v>38.631999999999998</v>
          </cell>
        </row>
        <row r="21">
          <cell r="C21" t="str">
            <v>JARKA</v>
          </cell>
          <cell r="D21">
            <v>35.119999999999997</v>
          </cell>
          <cell r="E21">
            <v>38.631999999999998</v>
          </cell>
        </row>
        <row r="22">
          <cell r="C22" t="str">
            <v>JEYPORE</v>
          </cell>
          <cell r="D22">
            <v>58.24</v>
          </cell>
          <cell r="E22">
            <v>64.064000000000007</v>
          </cell>
        </row>
        <row r="23">
          <cell r="C23" t="str">
            <v>JHARSUGUDA</v>
          </cell>
          <cell r="D23">
            <v>33.26</v>
          </cell>
          <cell r="E23">
            <v>36.585999999999999</v>
          </cell>
        </row>
        <row r="24">
          <cell r="C24" t="str">
            <v>KENDRAPARA</v>
          </cell>
          <cell r="D24">
            <v>46.57</v>
          </cell>
          <cell r="E24">
            <v>51.227000000000004</v>
          </cell>
        </row>
        <row r="25">
          <cell r="C25" t="str">
            <v>KEONJHAR</v>
          </cell>
          <cell r="D25">
            <v>51.23</v>
          </cell>
          <cell r="E25">
            <v>56.352999999999994</v>
          </cell>
        </row>
        <row r="26">
          <cell r="C26" t="str">
            <v>KHURDA</v>
          </cell>
          <cell r="D26">
            <v>35.119999999999997</v>
          </cell>
          <cell r="E26">
            <v>38.631999999999998</v>
          </cell>
        </row>
        <row r="27">
          <cell r="C27" t="str">
            <v>KUJANGA</v>
          </cell>
          <cell r="D27">
            <v>35.119999999999997</v>
          </cell>
          <cell r="E27">
            <v>38.631999999999998</v>
          </cell>
        </row>
        <row r="28">
          <cell r="C28" t="str">
            <v>MALKANGIRI</v>
          </cell>
          <cell r="D28">
            <v>159.66999999999999</v>
          </cell>
          <cell r="E28">
            <v>175.637</v>
          </cell>
        </row>
        <row r="29">
          <cell r="C29" t="str">
            <v>MANIJANGA</v>
          </cell>
          <cell r="D29">
            <v>35.119999999999997</v>
          </cell>
          <cell r="E29">
            <v>38.631999999999998</v>
          </cell>
        </row>
        <row r="30">
          <cell r="C30" t="str">
            <v>NALCO (PLANT)</v>
          </cell>
          <cell r="D30" t="str">
            <v>1663 FIX</v>
          </cell>
          <cell r="E30">
            <v>1829</v>
          </cell>
        </row>
        <row r="31">
          <cell r="C31" t="str">
            <v>NISCHINTKOILI</v>
          </cell>
          <cell r="D31">
            <v>35.119999999999997</v>
          </cell>
          <cell r="E31">
            <v>38.631999999999998</v>
          </cell>
        </row>
        <row r="32">
          <cell r="C32" t="str">
            <v>NTPC KANIHA</v>
          </cell>
          <cell r="D32" t="str">
            <v>1663 FIX</v>
          </cell>
          <cell r="E32">
            <v>1829</v>
          </cell>
        </row>
        <row r="33">
          <cell r="C33" t="str">
            <v>PANISALIA</v>
          </cell>
          <cell r="D33">
            <v>35.119999999999997</v>
          </cell>
          <cell r="E33">
            <v>38.631999999999998</v>
          </cell>
        </row>
        <row r="34">
          <cell r="C34" t="str">
            <v>PARADEEP</v>
          </cell>
          <cell r="D34" t="str">
            <v>1663 FIX</v>
          </cell>
          <cell r="E34">
            <v>1829</v>
          </cell>
        </row>
        <row r="35">
          <cell r="C35" t="str">
            <v>PARALAKHEMUNDI</v>
          </cell>
          <cell r="D35">
            <v>85.01</v>
          </cell>
          <cell r="E35">
            <v>93.51100000000001</v>
          </cell>
        </row>
        <row r="36">
          <cell r="C36" t="str">
            <v>PURI</v>
          </cell>
        </row>
        <row r="37">
          <cell r="C37" t="str">
            <v>ROURKELA</v>
          </cell>
          <cell r="D37">
            <v>35.119999999999997</v>
          </cell>
          <cell r="E37">
            <v>38.631999999999998</v>
          </cell>
        </row>
        <row r="38">
          <cell r="C38" t="str">
            <v>SAMBALPUR</v>
          </cell>
          <cell r="D38">
            <v>35.119999999999997</v>
          </cell>
          <cell r="E38">
            <v>38.631999999999998</v>
          </cell>
        </row>
        <row r="39">
          <cell r="C39" t="str">
            <v>SORO</v>
          </cell>
        </row>
        <row r="40">
          <cell r="C40" t="str">
            <v>SUNDERGARH</v>
          </cell>
          <cell r="D40">
            <v>46.57</v>
          </cell>
          <cell r="E40">
            <v>51.227000000000004</v>
          </cell>
        </row>
        <row r="41">
          <cell r="C41" t="str">
            <v>TALCHER</v>
          </cell>
        </row>
      </sheetData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8"/>
  <sheetViews>
    <sheetView tabSelected="1" topLeftCell="A25" workbookViewId="0">
      <selection activeCell="V31" sqref="V31"/>
    </sheetView>
  </sheetViews>
  <sheetFormatPr defaultRowHeight="15"/>
  <cols>
    <col min="1" max="1" width="3.5703125" customWidth="1"/>
    <col min="2" max="2" width="10.140625" customWidth="1"/>
    <col min="3" max="3" width="11.7109375" bestFit="1" customWidth="1"/>
    <col min="4" max="4" width="19.42578125" style="1" customWidth="1"/>
    <col min="5" max="5" width="7" customWidth="1"/>
    <col min="6" max="6" width="13.5703125" bestFit="1" customWidth="1"/>
    <col min="7" max="7" width="6.42578125" customWidth="1"/>
    <col min="8" max="8" width="7.140625" customWidth="1"/>
    <col min="9" max="9" width="7.28515625" customWidth="1"/>
    <col min="10" max="11" width="7.140625" customWidth="1"/>
    <col min="12" max="12" width="9" customWidth="1"/>
  </cols>
  <sheetData>
    <row r="1" spans="1:15" s="1" customFormat="1" ht="90" customHeight="1" thickBot="1">
      <c r="A1" s="36"/>
      <c r="B1" s="37"/>
      <c r="C1" s="37"/>
      <c r="D1" s="37"/>
      <c r="E1" s="37"/>
      <c r="F1" s="37"/>
      <c r="G1" s="37"/>
      <c r="H1" s="38" t="s">
        <v>15</v>
      </c>
      <c r="I1" s="38"/>
      <c r="J1" s="38"/>
      <c r="K1" s="38"/>
      <c r="L1" s="39"/>
      <c r="O1" s="2"/>
    </row>
    <row r="2" spans="1:15" s="1" customFormat="1" ht="83.25" customHeight="1" thickBot="1">
      <c r="A2" s="40" t="s">
        <v>16</v>
      </c>
      <c r="B2" s="41"/>
      <c r="C2" s="41"/>
      <c r="D2" s="41"/>
      <c r="E2" s="41"/>
      <c r="F2" s="41"/>
      <c r="G2" s="42"/>
      <c r="H2" s="43" t="s">
        <v>94</v>
      </c>
      <c r="I2" s="44"/>
      <c r="J2" s="44"/>
      <c r="K2" s="44"/>
      <c r="L2" s="45"/>
      <c r="N2" s="2"/>
    </row>
    <row r="3" spans="1:15" s="9" customFormat="1" ht="15.75" thickBot="1">
      <c r="A3" s="12" t="s">
        <v>0</v>
      </c>
      <c r="B3" s="13" t="s">
        <v>1</v>
      </c>
      <c r="C3" s="13" t="s">
        <v>2</v>
      </c>
      <c r="D3" s="14" t="s">
        <v>7</v>
      </c>
      <c r="E3" s="13" t="s">
        <v>8</v>
      </c>
      <c r="F3" s="13" t="s">
        <v>17</v>
      </c>
      <c r="G3" s="13" t="s">
        <v>9</v>
      </c>
      <c r="H3" s="15" t="s">
        <v>10</v>
      </c>
      <c r="I3" s="15" t="s">
        <v>11</v>
      </c>
      <c r="J3" s="15" t="s">
        <v>12</v>
      </c>
      <c r="K3" s="15" t="s">
        <v>13</v>
      </c>
      <c r="L3" s="16" t="s">
        <v>14</v>
      </c>
    </row>
    <row r="4" spans="1:15" s="5" customFormat="1">
      <c r="A4" s="20">
        <v>1</v>
      </c>
      <c r="B4" s="21" t="s">
        <v>19</v>
      </c>
      <c r="C4" s="21" t="s">
        <v>20</v>
      </c>
      <c r="D4" s="22" t="s">
        <v>21</v>
      </c>
      <c r="E4" s="23" t="s">
        <v>6</v>
      </c>
      <c r="F4" s="21" t="s">
        <v>4</v>
      </c>
      <c r="G4" s="21">
        <v>16</v>
      </c>
      <c r="H4" s="24">
        <f>VLOOKUP(F4,'[1]ARISTO PHARMASEUTICALS'!$C$3:$E$60,3,FALSE)</f>
        <v>33.814</v>
      </c>
      <c r="I4" s="24">
        <f>G4*H4*20%</f>
        <v>108.20480000000001</v>
      </c>
      <c r="J4" s="24">
        <f>G4*2</f>
        <v>32</v>
      </c>
      <c r="K4" s="24">
        <v>35</v>
      </c>
      <c r="L4" s="25">
        <f>G4*H4+I4+J4+K4</f>
        <v>716.22879999999998</v>
      </c>
    </row>
    <row r="5" spans="1:15" s="5" customFormat="1">
      <c r="A5" s="10">
        <v>2</v>
      </c>
      <c r="B5" s="6" t="s">
        <v>19</v>
      </c>
      <c r="C5" s="6" t="s">
        <v>22</v>
      </c>
      <c r="D5" s="7" t="s">
        <v>23</v>
      </c>
      <c r="E5" s="17" t="s">
        <v>6</v>
      </c>
      <c r="F5" s="6" t="s">
        <v>4</v>
      </c>
      <c r="G5" s="6">
        <v>1</v>
      </c>
      <c r="H5" s="8">
        <f>VLOOKUP(F5,'[1]ARISTO PHARMASEUTICALS'!$C$3:$E$60,3,FALSE)</f>
        <v>33.814</v>
      </c>
      <c r="I5" s="8">
        <f t="shared" ref="I5:I34" si="0">G5*H5*20%</f>
        <v>6.7628000000000004</v>
      </c>
      <c r="J5" s="8">
        <f t="shared" ref="J5:J34" si="1">G5*2</f>
        <v>2</v>
      </c>
      <c r="K5" s="8">
        <v>35</v>
      </c>
      <c r="L5" s="11">
        <f t="shared" ref="L5:L34" si="2">G5*H5+I5+J5+K5</f>
        <v>77.576799999999992</v>
      </c>
    </row>
    <row r="6" spans="1:15" s="5" customFormat="1">
      <c r="A6" s="10">
        <v>3</v>
      </c>
      <c r="B6" s="6" t="s">
        <v>24</v>
      </c>
      <c r="C6" s="6" t="s">
        <v>25</v>
      </c>
      <c r="D6" s="7" t="s">
        <v>26</v>
      </c>
      <c r="E6" s="17" t="s">
        <v>6</v>
      </c>
      <c r="F6" s="6" t="s">
        <v>5</v>
      </c>
      <c r="G6" s="6">
        <v>1</v>
      </c>
      <c r="H6" s="8">
        <f>VLOOKUP(F6,'[1]ARISTO PHARMASEUTICALS'!$C$3:$E$60,3,FALSE)</f>
        <v>38.631999999999998</v>
      </c>
      <c r="I6" s="8">
        <f t="shared" si="0"/>
        <v>7.7263999999999999</v>
      </c>
      <c r="J6" s="8">
        <f t="shared" si="1"/>
        <v>2</v>
      </c>
      <c r="K6" s="8">
        <v>35</v>
      </c>
      <c r="L6" s="11">
        <f t="shared" si="2"/>
        <v>83.358399999999989</v>
      </c>
    </row>
    <row r="7" spans="1:15" s="5" customFormat="1">
      <c r="A7" s="10">
        <v>4</v>
      </c>
      <c r="B7" s="6" t="s">
        <v>24</v>
      </c>
      <c r="C7" s="6" t="s">
        <v>27</v>
      </c>
      <c r="D7" s="7" t="s">
        <v>28</v>
      </c>
      <c r="E7" s="17" t="s">
        <v>6</v>
      </c>
      <c r="F7" s="6" t="s">
        <v>5</v>
      </c>
      <c r="G7" s="6">
        <v>6</v>
      </c>
      <c r="H7" s="8">
        <f>VLOOKUP(F7,'[1]ARISTO PHARMASEUTICALS'!$C$3:$E$60,3,FALSE)</f>
        <v>38.631999999999998</v>
      </c>
      <c r="I7" s="8">
        <f t="shared" si="0"/>
        <v>46.358399999999996</v>
      </c>
      <c r="J7" s="8">
        <f t="shared" si="1"/>
        <v>12</v>
      </c>
      <c r="K7" s="8">
        <v>35</v>
      </c>
      <c r="L7" s="11">
        <f t="shared" si="2"/>
        <v>325.15039999999999</v>
      </c>
    </row>
    <row r="8" spans="1:15" s="5" customFormat="1">
      <c r="A8" s="10">
        <v>5</v>
      </c>
      <c r="B8" s="6" t="s">
        <v>24</v>
      </c>
      <c r="C8" s="6" t="s">
        <v>29</v>
      </c>
      <c r="D8" s="7" t="s">
        <v>30</v>
      </c>
      <c r="E8" s="17" t="s">
        <v>6</v>
      </c>
      <c r="F8" s="6" t="s">
        <v>5</v>
      </c>
      <c r="G8" s="6">
        <v>2</v>
      </c>
      <c r="H8" s="8">
        <f>VLOOKUP(F8,'[1]ARISTO PHARMASEUTICALS'!$C$3:$E$60,3,FALSE)</f>
        <v>38.631999999999998</v>
      </c>
      <c r="I8" s="8">
        <f t="shared" si="0"/>
        <v>15.4528</v>
      </c>
      <c r="J8" s="8">
        <f t="shared" si="1"/>
        <v>4</v>
      </c>
      <c r="K8" s="8">
        <v>35</v>
      </c>
      <c r="L8" s="11">
        <f t="shared" si="2"/>
        <v>131.71679999999998</v>
      </c>
    </row>
    <row r="9" spans="1:15" s="5" customFormat="1">
      <c r="A9" s="10">
        <v>6</v>
      </c>
      <c r="B9" s="6" t="s">
        <v>24</v>
      </c>
      <c r="C9" s="6" t="s">
        <v>31</v>
      </c>
      <c r="D9" s="7" t="s">
        <v>32</v>
      </c>
      <c r="E9" s="17" t="s">
        <v>6</v>
      </c>
      <c r="F9" s="6" t="s">
        <v>5</v>
      </c>
      <c r="G9" s="6">
        <v>34</v>
      </c>
      <c r="H9" s="8">
        <f>VLOOKUP(F9,'[1]ARISTO PHARMASEUTICALS'!$C$3:$E$60,3,FALSE)</f>
        <v>38.631999999999998</v>
      </c>
      <c r="I9" s="8">
        <f t="shared" si="0"/>
        <v>262.69759999999997</v>
      </c>
      <c r="J9" s="8">
        <f t="shared" si="1"/>
        <v>68</v>
      </c>
      <c r="K9" s="8">
        <v>35</v>
      </c>
      <c r="L9" s="11">
        <f t="shared" si="2"/>
        <v>1679.1855999999998</v>
      </c>
    </row>
    <row r="10" spans="1:15" s="5" customFormat="1" ht="15" customHeight="1">
      <c r="A10" s="10">
        <v>7</v>
      </c>
      <c r="B10" s="6" t="s">
        <v>24</v>
      </c>
      <c r="C10" s="6" t="s">
        <v>33</v>
      </c>
      <c r="D10" s="7" t="s">
        <v>34</v>
      </c>
      <c r="E10" s="17" t="s">
        <v>6</v>
      </c>
      <c r="F10" s="6" t="s">
        <v>5</v>
      </c>
      <c r="G10" s="6">
        <v>10</v>
      </c>
      <c r="H10" s="8">
        <f>VLOOKUP(F10,'[1]ARISTO PHARMASEUTICALS'!$C$3:$E$60,3,FALSE)</f>
        <v>38.631999999999998</v>
      </c>
      <c r="I10" s="8">
        <f t="shared" si="0"/>
        <v>77.26400000000001</v>
      </c>
      <c r="J10" s="8">
        <f t="shared" si="1"/>
        <v>20</v>
      </c>
      <c r="K10" s="8">
        <v>35</v>
      </c>
      <c r="L10" s="11">
        <f t="shared" si="2"/>
        <v>518.58400000000006</v>
      </c>
    </row>
    <row r="11" spans="1:15" s="5" customFormat="1">
      <c r="A11" s="10">
        <v>8</v>
      </c>
      <c r="B11" s="6" t="s">
        <v>24</v>
      </c>
      <c r="C11" s="6" t="s">
        <v>35</v>
      </c>
      <c r="D11" s="7" t="s">
        <v>36</v>
      </c>
      <c r="E11" s="17" t="s">
        <v>6</v>
      </c>
      <c r="F11" s="6" t="s">
        <v>5</v>
      </c>
      <c r="G11" s="6">
        <v>1</v>
      </c>
      <c r="H11" s="8">
        <f>VLOOKUP(F11,'[1]ARISTO PHARMASEUTICALS'!$C$3:$E$60,3,FALSE)</f>
        <v>38.631999999999998</v>
      </c>
      <c r="I11" s="8">
        <f t="shared" si="0"/>
        <v>7.7263999999999999</v>
      </c>
      <c r="J11" s="8">
        <f t="shared" si="1"/>
        <v>2</v>
      </c>
      <c r="K11" s="8">
        <v>35</v>
      </c>
      <c r="L11" s="11">
        <f t="shared" si="2"/>
        <v>83.358399999999989</v>
      </c>
    </row>
    <row r="12" spans="1:15" s="5" customFormat="1">
      <c r="A12" s="10">
        <v>9</v>
      </c>
      <c r="B12" s="6" t="s">
        <v>37</v>
      </c>
      <c r="C12" s="6" t="s">
        <v>38</v>
      </c>
      <c r="D12" s="7" t="s">
        <v>39</v>
      </c>
      <c r="E12" s="17" t="s">
        <v>6</v>
      </c>
      <c r="F12" s="6" t="s">
        <v>40</v>
      </c>
      <c r="G12" s="6">
        <v>4</v>
      </c>
      <c r="H12" s="8">
        <f>VLOOKUP(F12,'[1]ARISTO PHARMASEUTICALS'!$C$3:$E$60,3,FALSE)</f>
        <v>48.63</v>
      </c>
      <c r="I12" s="8">
        <f t="shared" si="0"/>
        <v>38.904000000000003</v>
      </c>
      <c r="J12" s="8">
        <f t="shared" si="1"/>
        <v>8</v>
      </c>
      <c r="K12" s="8">
        <v>35</v>
      </c>
      <c r="L12" s="11">
        <f t="shared" si="2"/>
        <v>276.42399999999998</v>
      </c>
    </row>
    <row r="13" spans="1:15" s="5" customFormat="1" ht="15" customHeight="1">
      <c r="A13" s="10">
        <v>10</v>
      </c>
      <c r="B13" s="6" t="s">
        <v>37</v>
      </c>
      <c r="C13" s="6" t="s">
        <v>41</v>
      </c>
      <c r="D13" s="7" t="s">
        <v>42</v>
      </c>
      <c r="E13" s="17" t="s">
        <v>6</v>
      </c>
      <c r="F13" s="6" t="s">
        <v>5</v>
      </c>
      <c r="G13" s="6">
        <v>57</v>
      </c>
      <c r="H13" s="8">
        <f>VLOOKUP(F13,'[1]ARISTO PHARMASEUTICALS'!$C$3:$E$60,3,FALSE)</f>
        <v>38.631999999999998</v>
      </c>
      <c r="I13" s="8">
        <f t="shared" si="0"/>
        <v>440.40480000000002</v>
      </c>
      <c r="J13" s="8">
        <f t="shared" si="1"/>
        <v>114</v>
      </c>
      <c r="K13" s="8">
        <v>35</v>
      </c>
      <c r="L13" s="11">
        <f t="shared" si="2"/>
        <v>2791.4287999999997</v>
      </c>
    </row>
    <row r="14" spans="1:15" s="5" customFormat="1">
      <c r="A14" s="10">
        <v>11</v>
      </c>
      <c r="B14" s="6" t="s">
        <v>37</v>
      </c>
      <c r="C14" s="6" t="s">
        <v>43</v>
      </c>
      <c r="D14" s="7" t="s">
        <v>44</v>
      </c>
      <c r="E14" s="17" t="s">
        <v>6</v>
      </c>
      <c r="F14" s="6" t="s">
        <v>4</v>
      </c>
      <c r="G14" s="6">
        <v>1</v>
      </c>
      <c r="H14" s="8">
        <f>VLOOKUP(F14,'[1]ARISTO PHARMASEUTICALS'!$C$3:$E$60,3,FALSE)</f>
        <v>33.814</v>
      </c>
      <c r="I14" s="8">
        <f t="shared" si="0"/>
        <v>6.7628000000000004</v>
      </c>
      <c r="J14" s="8">
        <f t="shared" si="1"/>
        <v>2</v>
      </c>
      <c r="K14" s="8">
        <v>35</v>
      </c>
      <c r="L14" s="11">
        <f t="shared" si="2"/>
        <v>77.576799999999992</v>
      </c>
    </row>
    <row r="15" spans="1:15" s="5" customFormat="1">
      <c r="A15" s="10">
        <v>12</v>
      </c>
      <c r="B15" s="6" t="s">
        <v>45</v>
      </c>
      <c r="C15" s="6" t="s">
        <v>46</v>
      </c>
      <c r="D15" s="7" t="s">
        <v>47</v>
      </c>
      <c r="E15" s="17" t="s">
        <v>6</v>
      </c>
      <c r="F15" s="6" t="s">
        <v>5</v>
      </c>
      <c r="G15" s="6">
        <v>1</v>
      </c>
      <c r="H15" s="8">
        <f>VLOOKUP(F15,'[1]ARISTO PHARMASEUTICALS'!$C$3:$E$60,3,FALSE)</f>
        <v>38.631999999999998</v>
      </c>
      <c r="I15" s="8">
        <f t="shared" si="0"/>
        <v>7.7263999999999999</v>
      </c>
      <c r="J15" s="8">
        <f t="shared" si="1"/>
        <v>2</v>
      </c>
      <c r="K15" s="8">
        <v>35</v>
      </c>
      <c r="L15" s="11">
        <f t="shared" si="2"/>
        <v>83.358399999999989</v>
      </c>
    </row>
    <row r="16" spans="1:15" s="5" customFormat="1">
      <c r="A16" s="10">
        <v>13</v>
      </c>
      <c r="B16" s="6" t="s">
        <v>45</v>
      </c>
      <c r="C16" s="6" t="s">
        <v>48</v>
      </c>
      <c r="D16" s="7" t="s">
        <v>49</v>
      </c>
      <c r="E16" s="17" t="s">
        <v>6</v>
      </c>
      <c r="F16" s="6" t="s">
        <v>5</v>
      </c>
      <c r="G16" s="6">
        <v>13</v>
      </c>
      <c r="H16" s="8">
        <f>VLOOKUP(F16,'[1]ARISTO PHARMASEUTICALS'!$C$3:$E$60,3,FALSE)</f>
        <v>38.631999999999998</v>
      </c>
      <c r="I16" s="8">
        <f t="shared" si="0"/>
        <v>100.44319999999999</v>
      </c>
      <c r="J16" s="8">
        <f t="shared" si="1"/>
        <v>26</v>
      </c>
      <c r="K16" s="8">
        <v>35</v>
      </c>
      <c r="L16" s="11">
        <f t="shared" si="2"/>
        <v>663.65919999999994</v>
      </c>
    </row>
    <row r="17" spans="1:12" s="5" customFormat="1">
      <c r="A17" s="10">
        <v>14</v>
      </c>
      <c r="B17" s="6" t="s">
        <v>50</v>
      </c>
      <c r="C17" s="6" t="s">
        <v>51</v>
      </c>
      <c r="D17" s="7" t="s">
        <v>52</v>
      </c>
      <c r="E17" s="17" t="s">
        <v>6</v>
      </c>
      <c r="F17" s="6" t="s">
        <v>5</v>
      </c>
      <c r="G17" s="6">
        <v>2</v>
      </c>
      <c r="H17" s="8">
        <f>VLOOKUP(F17,'[1]ARISTO PHARMASEUTICALS'!$C$3:$E$60,3,FALSE)</f>
        <v>38.631999999999998</v>
      </c>
      <c r="I17" s="8">
        <f t="shared" si="0"/>
        <v>15.4528</v>
      </c>
      <c r="J17" s="8">
        <f t="shared" si="1"/>
        <v>4</v>
      </c>
      <c r="K17" s="8">
        <v>35</v>
      </c>
      <c r="L17" s="11">
        <f t="shared" si="2"/>
        <v>131.71679999999998</v>
      </c>
    </row>
    <row r="18" spans="1:12" s="5" customFormat="1" ht="30">
      <c r="A18" s="10">
        <v>15</v>
      </c>
      <c r="B18" s="6" t="s">
        <v>50</v>
      </c>
      <c r="C18" s="6" t="s">
        <v>53</v>
      </c>
      <c r="D18" s="7" t="s">
        <v>54</v>
      </c>
      <c r="E18" s="17" t="s">
        <v>6</v>
      </c>
      <c r="F18" s="6" t="s">
        <v>5</v>
      </c>
      <c r="G18" s="6">
        <v>28</v>
      </c>
      <c r="H18" s="8">
        <f>VLOOKUP(F18,'[1]ARISTO PHARMASEUTICALS'!$C$3:$E$60,3,FALSE)</f>
        <v>38.631999999999998</v>
      </c>
      <c r="I18" s="8">
        <f t="shared" si="0"/>
        <v>216.33920000000001</v>
      </c>
      <c r="J18" s="8">
        <f t="shared" si="1"/>
        <v>56</v>
      </c>
      <c r="K18" s="8">
        <v>35</v>
      </c>
      <c r="L18" s="11">
        <f t="shared" si="2"/>
        <v>1389.0351999999998</v>
      </c>
    </row>
    <row r="19" spans="1:12" s="5" customFormat="1">
      <c r="A19" s="10">
        <v>16</v>
      </c>
      <c r="B19" s="6" t="s">
        <v>50</v>
      </c>
      <c r="C19" s="6" t="s">
        <v>55</v>
      </c>
      <c r="D19" s="7" t="s">
        <v>56</v>
      </c>
      <c r="E19" s="17" t="s">
        <v>6</v>
      </c>
      <c r="F19" s="6" t="s">
        <v>5</v>
      </c>
      <c r="G19" s="6">
        <v>1</v>
      </c>
      <c r="H19" s="8">
        <f>VLOOKUP(F19,'[1]ARISTO PHARMASEUTICALS'!$C$3:$E$60,3,FALSE)</f>
        <v>38.631999999999998</v>
      </c>
      <c r="I19" s="8">
        <f t="shared" si="0"/>
        <v>7.7263999999999999</v>
      </c>
      <c r="J19" s="8">
        <f t="shared" si="1"/>
        <v>2</v>
      </c>
      <c r="K19" s="8">
        <v>35</v>
      </c>
      <c r="L19" s="11">
        <f t="shared" si="2"/>
        <v>83.358399999999989</v>
      </c>
    </row>
    <row r="20" spans="1:12" s="5" customFormat="1" ht="30">
      <c r="A20" s="10">
        <v>17</v>
      </c>
      <c r="B20" s="6" t="s">
        <v>50</v>
      </c>
      <c r="C20" s="6" t="s">
        <v>57</v>
      </c>
      <c r="D20" s="7" t="s">
        <v>58</v>
      </c>
      <c r="E20" s="17" t="s">
        <v>6</v>
      </c>
      <c r="F20" s="6" t="s">
        <v>5</v>
      </c>
      <c r="G20" s="6">
        <v>30</v>
      </c>
      <c r="H20" s="8">
        <f>VLOOKUP(F20,'[1]ARISTO PHARMASEUTICALS'!$C$3:$E$60,3,FALSE)</f>
        <v>38.631999999999998</v>
      </c>
      <c r="I20" s="8">
        <f t="shared" si="0"/>
        <v>231.79200000000003</v>
      </c>
      <c r="J20" s="8">
        <f t="shared" si="1"/>
        <v>60</v>
      </c>
      <c r="K20" s="8">
        <v>35</v>
      </c>
      <c r="L20" s="11">
        <f t="shared" si="2"/>
        <v>1485.752</v>
      </c>
    </row>
    <row r="21" spans="1:12" s="5" customFormat="1">
      <c r="A21" s="10">
        <v>18</v>
      </c>
      <c r="B21" s="6" t="s">
        <v>59</v>
      </c>
      <c r="C21" s="6" t="s">
        <v>60</v>
      </c>
      <c r="D21" s="7" t="s">
        <v>61</v>
      </c>
      <c r="E21" s="17" t="s">
        <v>6</v>
      </c>
      <c r="F21" s="6" t="s">
        <v>3</v>
      </c>
      <c r="G21" s="6">
        <v>13</v>
      </c>
      <c r="H21" s="8">
        <f>VLOOKUP(F21,'[1]ARISTO PHARMASEUTICALS'!$C$3:$E$60,3,FALSE)</f>
        <v>26.35</v>
      </c>
      <c r="I21" s="8">
        <f t="shared" si="0"/>
        <v>68.510000000000005</v>
      </c>
      <c r="J21" s="8">
        <f t="shared" si="1"/>
        <v>26</v>
      </c>
      <c r="K21" s="8">
        <v>35</v>
      </c>
      <c r="L21" s="11">
        <f t="shared" si="2"/>
        <v>472.06</v>
      </c>
    </row>
    <row r="22" spans="1:12" s="5" customFormat="1">
      <c r="A22" s="10">
        <v>19</v>
      </c>
      <c r="B22" s="6" t="s">
        <v>59</v>
      </c>
      <c r="C22" s="6" t="s">
        <v>62</v>
      </c>
      <c r="D22" s="7" t="s">
        <v>63</v>
      </c>
      <c r="E22" s="17" t="s">
        <v>6</v>
      </c>
      <c r="F22" s="6" t="s">
        <v>4</v>
      </c>
      <c r="G22" s="6">
        <v>2</v>
      </c>
      <c r="H22" s="8">
        <f>VLOOKUP(F22,'[1]ARISTO PHARMASEUTICALS'!$C$3:$E$60,3,FALSE)</f>
        <v>33.814</v>
      </c>
      <c r="I22" s="8">
        <f t="shared" si="0"/>
        <v>13.525600000000001</v>
      </c>
      <c r="J22" s="8">
        <f t="shared" si="1"/>
        <v>4</v>
      </c>
      <c r="K22" s="8">
        <v>35</v>
      </c>
      <c r="L22" s="11">
        <f t="shared" si="2"/>
        <v>120.1536</v>
      </c>
    </row>
    <row r="23" spans="1:12" s="5" customFormat="1">
      <c r="A23" s="10">
        <v>20</v>
      </c>
      <c r="B23" s="6" t="s">
        <v>59</v>
      </c>
      <c r="C23" s="6" t="s">
        <v>64</v>
      </c>
      <c r="D23" s="7" t="s">
        <v>65</v>
      </c>
      <c r="E23" s="17" t="s">
        <v>6</v>
      </c>
      <c r="F23" s="6" t="s">
        <v>4</v>
      </c>
      <c r="G23" s="6">
        <v>8</v>
      </c>
      <c r="H23" s="8">
        <f>VLOOKUP(F23,'[1]ARISTO PHARMASEUTICALS'!$C$3:$E$60,3,FALSE)</f>
        <v>33.814</v>
      </c>
      <c r="I23" s="8">
        <f t="shared" si="0"/>
        <v>54.102400000000003</v>
      </c>
      <c r="J23" s="8">
        <f t="shared" si="1"/>
        <v>16</v>
      </c>
      <c r="K23" s="8">
        <v>35</v>
      </c>
      <c r="L23" s="11">
        <f t="shared" si="2"/>
        <v>375.61439999999999</v>
      </c>
    </row>
    <row r="24" spans="1:12" s="5" customFormat="1">
      <c r="A24" s="10">
        <v>21</v>
      </c>
      <c r="B24" s="6" t="s">
        <v>59</v>
      </c>
      <c r="C24" s="6" t="s">
        <v>66</v>
      </c>
      <c r="D24" s="7" t="s">
        <v>67</v>
      </c>
      <c r="E24" s="17" t="s">
        <v>6</v>
      </c>
      <c r="F24" s="6" t="s">
        <v>4</v>
      </c>
      <c r="G24" s="6">
        <v>17</v>
      </c>
      <c r="H24" s="8">
        <f>VLOOKUP(F24,'[1]ARISTO PHARMASEUTICALS'!$C$3:$E$60,3,FALSE)</f>
        <v>33.814</v>
      </c>
      <c r="I24" s="8">
        <f t="shared" si="0"/>
        <v>114.9676</v>
      </c>
      <c r="J24" s="8">
        <f t="shared" si="1"/>
        <v>34</v>
      </c>
      <c r="K24" s="8">
        <v>35</v>
      </c>
      <c r="L24" s="11">
        <f t="shared" si="2"/>
        <v>758.80559999999991</v>
      </c>
    </row>
    <row r="25" spans="1:12" s="5" customFormat="1">
      <c r="A25" s="10">
        <v>22</v>
      </c>
      <c r="B25" s="6" t="s">
        <v>68</v>
      </c>
      <c r="C25" s="6" t="s">
        <v>69</v>
      </c>
      <c r="D25" s="7" t="s">
        <v>70</v>
      </c>
      <c r="E25" s="17" t="s">
        <v>6</v>
      </c>
      <c r="F25" s="6" t="s">
        <v>5</v>
      </c>
      <c r="G25" s="6">
        <v>11</v>
      </c>
      <c r="H25" s="8">
        <f>VLOOKUP(F25,'[1]ARISTO PHARMASEUTICALS'!$C$3:$E$60,3,FALSE)</f>
        <v>38.631999999999998</v>
      </c>
      <c r="I25" s="8">
        <f t="shared" si="0"/>
        <v>84.990400000000008</v>
      </c>
      <c r="J25" s="8">
        <f t="shared" si="1"/>
        <v>22</v>
      </c>
      <c r="K25" s="8">
        <v>35</v>
      </c>
      <c r="L25" s="11">
        <f t="shared" si="2"/>
        <v>566.94240000000002</v>
      </c>
    </row>
    <row r="26" spans="1:12" s="5" customFormat="1">
      <c r="A26" s="10">
        <v>23</v>
      </c>
      <c r="B26" s="6" t="s">
        <v>68</v>
      </c>
      <c r="C26" s="6" t="s">
        <v>71</v>
      </c>
      <c r="D26" s="7" t="s">
        <v>72</v>
      </c>
      <c r="E26" s="17" t="s">
        <v>6</v>
      </c>
      <c r="F26" s="6" t="s">
        <v>5</v>
      </c>
      <c r="G26" s="6">
        <v>2</v>
      </c>
      <c r="H26" s="8">
        <f>VLOOKUP(F26,'[1]ARISTO PHARMASEUTICALS'!$C$3:$E$60,3,FALSE)</f>
        <v>38.631999999999998</v>
      </c>
      <c r="I26" s="8">
        <f t="shared" si="0"/>
        <v>15.4528</v>
      </c>
      <c r="J26" s="8">
        <f t="shared" si="1"/>
        <v>4</v>
      </c>
      <c r="K26" s="8">
        <v>35</v>
      </c>
      <c r="L26" s="11">
        <f t="shared" si="2"/>
        <v>131.71679999999998</v>
      </c>
    </row>
    <row r="27" spans="1:12" s="5" customFormat="1">
      <c r="A27" s="10">
        <v>24</v>
      </c>
      <c r="B27" s="6" t="s">
        <v>68</v>
      </c>
      <c r="C27" s="6" t="s">
        <v>73</v>
      </c>
      <c r="D27" s="7" t="s">
        <v>74</v>
      </c>
      <c r="E27" s="17" t="s">
        <v>6</v>
      </c>
      <c r="F27" s="6" t="s">
        <v>5</v>
      </c>
      <c r="G27" s="6">
        <v>45</v>
      </c>
      <c r="H27" s="8">
        <f>VLOOKUP(F27,'[1]ARISTO PHARMASEUTICALS'!$C$3:$E$60,3,FALSE)</f>
        <v>38.631999999999998</v>
      </c>
      <c r="I27" s="8">
        <f t="shared" si="0"/>
        <v>347.68799999999999</v>
      </c>
      <c r="J27" s="8">
        <f t="shared" si="1"/>
        <v>90</v>
      </c>
      <c r="K27" s="8">
        <v>35</v>
      </c>
      <c r="L27" s="11">
        <f t="shared" si="2"/>
        <v>2211.1279999999997</v>
      </c>
    </row>
    <row r="28" spans="1:12" s="5" customFormat="1">
      <c r="A28" s="10">
        <v>25</v>
      </c>
      <c r="B28" s="6" t="s">
        <v>68</v>
      </c>
      <c r="C28" s="6" t="s">
        <v>75</v>
      </c>
      <c r="D28" s="7" t="s">
        <v>76</v>
      </c>
      <c r="E28" s="17" t="s">
        <v>6</v>
      </c>
      <c r="F28" s="6" t="s">
        <v>5</v>
      </c>
      <c r="G28" s="6">
        <v>4</v>
      </c>
      <c r="H28" s="8">
        <f>VLOOKUP(F28,'[1]ARISTO PHARMASEUTICALS'!$C$3:$E$60,3,FALSE)</f>
        <v>38.631999999999998</v>
      </c>
      <c r="I28" s="8">
        <f t="shared" si="0"/>
        <v>30.9056</v>
      </c>
      <c r="J28" s="8">
        <f t="shared" si="1"/>
        <v>8</v>
      </c>
      <c r="K28" s="8">
        <v>35</v>
      </c>
      <c r="L28" s="11">
        <f t="shared" si="2"/>
        <v>228.43359999999998</v>
      </c>
    </row>
    <row r="29" spans="1:12" s="5" customFormat="1">
      <c r="A29" s="10">
        <v>26</v>
      </c>
      <c r="B29" s="6" t="s">
        <v>77</v>
      </c>
      <c r="C29" s="6" t="s">
        <v>78</v>
      </c>
      <c r="D29" s="7" t="s">
        <v>79</v>
      </c>
      <c r="E29" s="17" t="s">
        <v>6</v>
      </c>
      <c r="F29" s="6" t="s">
        <v>5</v>
      </c>
      <c r="G29" s="6">
        <v>3</v>
      </c>
      <c r="H29" s="8">
        <f>VLOOKUP(F29,'[1]ARISTO PHARMASEUTICALS'!$C$3:$E$60,3,FALSE)</f>
        <v>38.631999999999998</v>
      </c>
      <c r="I29" s="8">
        <f t="shared" si="0"/>
        <v>23.179199999999998</v>
      </c>
      <c r="J29" s="8">
        <f t="shared" si="1"/>
        <v>6</v>
      </c>
      <c r="K29" s="8">
        <v>35</v>
      </c>
      <c r="L29" s="11">
        <f t="shared" si="2"/>
        <v>180.0752</v>
      </c>
    </row>
    <row r="30" spans="1:12" s="5" customFormat="1">
      <c r="A30" s="10">
        <v>27</v>
      </c>
      <c r="B30" s="6" t="s">
        <v>80</v>
      </c>
      <c r="C30" s="6" t="s">
        <v>81</v>
      </c>
      <c r="D30" s="7" t="s">
        <v>82</v>
      </c>
      <c r="E30" s="17" t="s">
        <v>6</v>
      </c>
      <c r="F30" s="6" t="s">
        <v>5</v>
      </c>
      <c r="G30" s="6">
        <v>22</v>
      </c>
      <c r="H30" s="8">
        <f>VLOOKUP(F30,'[1]ARISTO PHARMASEUTICALS'!$C$3:$E$60,3,FALSE)</f>
        <v>38.631999999999998</v>
      </c>
      <c r="I30" s="8">
        <f t="shared" si="0"/>
        <v>169.98080000000002</v>
      </c>
      <c r="J30" s="8">
        <f t="shared" si="1"/>
        <v>44</v>
      </c>
      <c r="K30" s="8">
        <v>35</v>
      </c>
      <c r="L30" s="11">
        <f t="shared" si="2"/>
        <v>1098.8848</v>
      </c>
    </row>
    <row r="31" spans="1:12" s="5" customFormat="1">
      <c r="A31" s="10">
        <v>28</v>
      </c>
      <c r="B31" s="6" t="s">
        <v>83</v>
      </c>
      <c r="C31" s="6" t="s">
        <v>84</v>
      </c>
      <c r="D31" s="7" t="s">
        <v>85</v>
      </c>
      <c r="E31" s="17" t="s">
        <v>6</v>
      </c>
      <c r="F31" s="6" t="s">
        <v>3</v>
      </c>
      <c r="G31" s="6">
        <v>4</v>
      </c>
      <c r="H31" s="8">
        <f>VLOOKUP(F31,'[1]ARISTO PHARMASEUTICALS'!$C$3:$E$60,3,FALSE)</f>
        <v>26.35</v>
      </c>
      <c r="I31" s="8">
        <f t="shared" si="0"/>
        <v>21.080000000000002</v>
      </c>
      <c r="J31" s="8">
        <f t="shared" si="1"/>
        <v>8</v>
      </c>
      <c r="K31" s="8">
        <v>35</v>
      </c>
      <c r="L31" s="11">
        <f t="shared" si="2"/>
        <v>169.48000000000002</v>
      </c>
    </row>
    <row r="32" spans="1:12" s="5" customFormat="1">
      <c r="A32" s="10">
        <v>29</v>
      </c>
      <c r="B32" s="6" t="s">
        <v>83</v>
      </c>
      <c r="C32" s="6" t="s">
        <v>86</v>
      </c>
      <c r="D32" s="7" t="s">
        <v>87</v>
      </c>
      <c r="E32" s="17" t="s">
        <v>6</v>
      </c>
      <c r="F32" s="6" t="s">
        <v>3</v>
      </c>
      <c r="G32" s="6">
        <v>4</v>
      </c>
      <c r="H32" s="8">
        <f>VLOOKUP(F32,'[1]ARISTO PHARMASEUTICALS'!$C$3:$E$60,3,FALSE)</f>
        <v>26.35</v>
      </c>
      <c r="I32" s="8">
        <f t="shared" si="0"/>
        <v>21.080000000000002</v>
      </c>
      <c r="J32" s="8">
        <f t="shared" si="1"/>
        <v>8</v>
      </c>
      <c r="K32" s="8">
        <v>35</v>
      </c>
      <c r="L32" s="11">
        <f t="shared" si="2"/>
        <v>169.48000000000002</v>
      </c>
    </row>
    <row r="33" spans="1:12" s="5" customFormat="1">
      <c r="A33" s="10">
        <v>30</v>
      </c>
      <c r="B33" s="6" t="s">
        <v>83</v>
      </c>
      <c r="C33" s="6" t="s">
        <v>88</v>
      </c>
      <c r="D33" s="7" t="s">
        <v>89</v>
      </c>
      <c r="E33" s="17" t="s">
        <v>6</v>
      </c>
      <c r="F33" s="6" t="s">
        <v>5</v>
      </c>
      <c r="G33" s="6">
        <v>4</v>
      </c>
      <c r="H33" s="8">
        <f>VLOOKUP(F33,'[1]ARISTO PHARMASEUTICALS'!$C$3:$E$60,3,FALSE)</f>
        <v>38.631999999999998</v>
      </c>
      <c r="I33" s="8">
        <f t="shared" si="0"/>
        <v>30.9056</v>
      </c>
      <c r="J33" s="8">
        <f t="shared" si="1"/>
        <v>8</v>
      </c>
      <c r="K33" s="8">
        <v>35</v>
      </c>
      <c r="L33" s="11">
        <f t="shared" si="2"/>
        <v>228.43359999999998</v>
      </c>
    </row>
    <row r="34" spans="1:12" s="5" customFormat="1">
      <c r="A34" s="10">
        <v>31</v>
      </c>
      <c r="B34" s="6" t="s">
        <v>83</v>
      </c>
      <c r="C34" s="6" t="s">
        <v>90</v>
      </c>
      <c r="D34" s="7" t="s">
        <v>91</v>
      </c>
      <c r="E34" s="17" t="s">
        <v>6</v>
      </c>
      <c r="F34" s="6" t="s">
        <v>5</v>
      </c>
      <c r="G34" s="6">
        <v>32</v>
      </c>
      <c r="H34" s="8">
        <f>VLOOKUP(F34,'[1]ARISTO PHARMASEUTICALS'!$C$3:$E$60,3,FALSE)</f>
        <v>38.631999999999998</v>
      </c>
      <c r="I34" s="8">
        <f t="shared" si="0"/>
        <v>247.2448</v>
      </c>
      <c r="J34" s="8">
        <f t="shared" si="1"/>
        <v>64</v>
      </c>
      <c r="K34" s="8">
        <v>35</v>
      </c>
      <c r="L34" s="11">
        <f t="shared" si="2"/>
        <v>1582.4687999999999</v>
      </c>
    </row>
    <row r="35" spans="1:12" s="5" customFormat="1" ht="15.75" thickBot="1">
      <c r="A35" s="46" t="s">
        <v>92</v>
      </c>
      <c r="B35" s="47"/>
      <c r="C35" s="47"/>
      <c r="D35" s="47"/>
      <c r="E35" s="47"/>
      <c r="F35" s="47"/>
      <c r="G35" s="47"/>
      <c r="H35" s="47"/>
      <c r="I35" s="47"/>
      <c r="J35" s="47"/>
      <c r="K35" s="48"/>
      <c r="L35" s="26">
        <f>ROUND(SUM(L4:L34),0)</f>
        <v>18891</v>
      </c>
    </row>
    <row r="36" spans="1:12" s="5" customFormat="1" ht="15.75" thickBot="1">
      <c r="A36" s="18"/>
      <c r="D36" s="4"/>
      <c r="E36" s="4"/>
      <c r="G36" s="27">
        <f>SUM(G4:G34)</f>
        <v>379</v>
      </c>
      <c r="H36" s="19"/>
      <c r="I36" s="19"/>
      <c r="J36" s="19"/>
      <c r="K36" s="19"/>
      <c r="L36" s="19"/>
    </row>
    <row r="37" spans="1:12" s="3" customFormat="1" ht="33" customHeight="1">
      <c r="A37" s="28" t="s">
        <v>18</v>
      </c>
      <c r="B37" s="29"/>
      <c r="C37" s="29"/>
      <c r="D37" s="29"/>
      <c r="E37" s="29"/>
      <c r="F37" s="29"/>
      <c r="G37" s="29"/>
      <c r="H37" s="30"/>
      <c r="I37" s="30"/>
      <c r="J37" s="30"/>
      <c r="K37" s="30"/>
      <c r="L37" s="31"/>
    </row>
    <row r="38" spans="1:12" s="3" customFormat="1" ht="60.75" customHeight="1" thickBot="1">
      <c r="A38" s="32" t="s">
        <v>93</v>
      </c>
      <c r="B38" s="33"/>
      <c r="C38" s="33"/>
      <c r="D38" s="33"/>
      <c r="E38" s="33"/>
      <c r="F38" s="33"/>
      <c r="G38" s="33"/>
      <c r="H38" s="34"/>
      <c r="I38" s="34"/>
      <c r="J38" s="34"/>
      <c r="K38" s="34"/>
      <c r="L38" s="35"/>
    </row>
  </sheetData>
  <mergeCells count="7">
    <mergeCell ref="A37:L37"/>
    <mergeCell ref="A38:L38"/>
    <mergeCell ref="A1:G1"/>
    <mergeCell ref="H1:L1"/>
    <mergeCell ref="A2:G2"/>
    <mergeCell ref="H2:L2"/>
    <mergeCell ref="A35:K35"/>
  </mergeCells>
  <conditionalFormatting sqref="C1:C2">
    <cfRule type="duplicateValues" dxfId="3" priority="3"/>
    <cfRule type="duplicateValues" dxfId="2" priority="4"/>
  </conditionalFormatting>
  <conditionalFormatting sqref="C37:C38">
    <cfRule type="duplicateValues" dxfId="1" priority="5"/>
    <cfRule type="duplicateValues" dxfId="0" priority="6"/>
  </conditionalFormatting>
  <pageMargins left="0.23622047244094491" right="0.19685039370078741" top="0.74803149606299213" bottom="0.74803149606299213" header="0.31496062992125984" footer="0.31496062992125984"/>
  <pageSetup paperSize="9" scale="90" orientation="portrait" verticalDpi="0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Consignment</vt:lpstr>
      <vt:lpstr>Consignment!Print_Titles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2025-08-08T10:21:42Z</cp:lastPrinted>
  <dcterms:created xsi:type="dcterms:W3CDTF">2025-07-16T08:29:10Z</dcterms:created>
  <dcterms:modified xsi:type="dcterms:W3CDTF">2025-08-08T10:21:43Z</dcterms:modified>
</cp:coreProperties>
</file>