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2" i="1" l="1"/>
  <c r="K10" i="1"/>
  <c r="J10" i="1"/>
  <c r="I10" i="1"/>
  <c r="M10" i="1" s="1"/>
  <c r="K9" i="1"/>
  <c r="J9" i="1"/>
  <c r="I9" i="1"/>
  <c r="M9" i="1" s="1"/>
  <c r="K8" i="1"/>
  <c r="J8" i="1"/>
  <c r="I8" i="1"/>
  <c r="K7" i="1"/>
  <c r="J7" i="1"/>
  <c r="I7" i="1"/>
  <c r="M7" i="1" s="1"/>
  <c r="K6" i="1"/>
  <c r="J6" i="1"/>
  <c r="I6" i="1"/>
  <c r="M6" i="1" s="1"/>
  <c r="K5" i="1"/>
  <c r="J5" i="1"/>
  <c r="I5" i="1"/>
  <c r="M5" i="1" s="1"/>
  <c r="M8" i="1" l="1"/>
  <c r="M11" i="1" s="1"/>
</calcChain>
</file>

<file path=xl/sharedStrings.xml><?xml version="1.0" encoding="utf-8"?>
<sst xmlns="http://schemas.openxmlformats.org/spreadsheetml/2006/main" count="49" uniqueCount="43">
  <si>
    <t>DATE</t>
  </si>
  <si>
    <t>FROM</t>
  </si>
  <si>
    <t>HML</t>
  </si>
  <si>
    <t>DD.CH.</t>
  </si>
  <si>
    <t>LR CH.</t>
  </si>
  <si>
    <t>AMT.</t>
  </si>
  <si>
    <t>Invoice
PRAGATI LOGISTICS,SAMANTA SAHI KHUNTIA LANE,8984191006
GST :21AGHPB9356M1Z9</t>
  </si>
  <si>
    <t xml:space="preserve">TO, 
MYSORE POLYMERS AND RUBBER PRODUCTS LIMITED
Address:Samanta Sahi, 405-H-2  Khuntia Lane, 
Buxi Bazar, 753001 CUTTACK ODISHA,8763925037
GST No: 21AABCM3490J1ZM
</t>
  </si>
  <si>
    <t>GST to be paid by Consignor under Reverse Charge Mechanism (RCM) as per GST</t>
  </si>
  <si>
    <t>Thanking you for your business.
PRAGATI LOGISTICS</t>
  </si>
  <si>
    <t>SL.</t>
  </si>
  <si>
    <t>LR NO.</t>
  </si>
  <si>
    <t>DESTINATION</t>
  </si>
  <si>
    <t>CTC</t>
  </si>
  <si>
    <t>JHARSUGUDA</t>
  </si>
  <si>
    <t>ANGUL</t>
  </si>
  <si>
    <t>KHURDA</t>
  </si>
  <si>
    <t>Declaration � Kindly verify and confirm before 20/11/2025</t>
  </si>
  <si>
    <t>INV. NO.</t>
  </si>
  <si>
    <t>TUBE CASE</t>
  </si>
  <si>
    <t>TUBE RATE</t>
  </si>
  <si>
    <t>09/10/2025</t>
  </si>
  <si>
    <t>PL/DO/10321</t>
  </si>
  <si>
    <t>1375</t>
  </si>
  <si>
    <t>11/10/2025</t>
  </si>
  <si>
    <t>PL/DO/10416</t>
  </si>
  <si>
    <t>809</t>
  </si>
  <si>
    <t>PARADEEP</t>
  </si>
  <si>
    <t>13/10/2025</t>
  </si>
  <si>
    <t>PL/MA/07109</t>
  </si>
  <si>
    <t>1419</t>
  </si>
  <si>
    <t>17/10/2025</t>
  </si>
  <si>
    <t>PL/MA/07297</t>
  </si>
  <si>
    <t>1466</t>
  </si>
  <si>
    <t>23/10/2025</t>
  </si>
  <si>
    <t>PL/MA/07497</t>
  </si>
  <si>
    <t>859</t>
  </si>
  <si>
    <t>27/10/2025</t>
  </si>
  <si>
    <t>PL/MA/07630</t>
  </si>
  <si>
    <t>1517</t>
  </si>
  <si>
    <t>CHARAMPA</t>
  </si>
  <si>
    <t>(RUPEES ONE THOUSAND SIX HUNDRED FOUR ONLY)</t>
  </si>
  <si>
    <t>Bill Date: 31/10/2025
Bill NO : 19067
Total Amount:  1604.00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</si>
</sst>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3" fillId="0" borderId="1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3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21" xfId="0" applyNumberFormat="1" applyFont="1" applyBorder="1" applyAlignment="1">
      <alignment horizontal="center"/>
    </xf>
    <xf numFmtId="2" fontId="0" fillId="0" borderId="22" xfId="0" applyNumberFormat="1" applyFont="1" applyBorder="1"/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0" fontId="3" fillId="0" borderId="24" xfId="0" applyNumberFormat="1" applyFont="1" applyBorder="1"/>
    <xf numFmtId="2" fontId="0" fillId="0" borderId="24" xfId="0" applyNumberFormat="1" applyFont="1" applyBorder="1"/>
    <xf numFmtId="2" fontId="0" fillId="0" borderId="25" xfId="0" applyNumberFormat="1" applyFont="1" applyBorder="1"/>
    <xf numFmtId="2" fontId="1" fillId="0" borderId="7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wrapText="1"/>
    </xf>
    <xf numFmtId="0" fontId="2" fillId="0" borderId="16" xfId="0" applyNumberFormat="1" applyFont="1" applyBorder="1" applyAlignment="1">
      <alignment horizont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wrapText="1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1" fillId="0" borderId="26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right"/>
    </xf>
    <xf numFmtId="0" fontId="1" fillId="0" borderId="28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7</xdr:col>
      <xdr:colOff>161925</xdr:colOff>
      <xdr:row>1</xdr:row>
      <xdr:rowOff>800100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00025"/>
          <a:ext cx="38481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C3" t="str">
            <v>DESTINATION</v>
          </cell>
          <cell r="D3" t="str">
            <v>NEW. TUBE RATE</v>
          </cell>
        </row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  <row r="78">
          <cell r="C78" t="str">
            <v>DASAPALLA</v>
          </cell>
          <cell r="D78">
            <v>115</v>
          </cell>
        </row>
        <row r="79">
          <cell r="C79" t="str">
            <v>BUGUDA</v>
          </cell>
          <cell r="D79">
            <v>150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5"/>
  <sheetViews>
    <sheetView tabSelected="1" workbookViewId="0">
      <selection activeCell="X14" sqref="X14"/>
    </sheetView>
  </sheetViews>
  <sheetFormatPr defaultRowHeight="15"/>
  <cols>
    <col min="1" max="1" width="1.7109375" customWidth="1"/>
    <col min="2" max="2" width="3.42578125" bestFit="1" customWidth="1"/>
    <col min="3" max="3" width="10.7109375" bestFit="1" customWidth="1"/>
    <col min="4" max="4" width="13.140625" customWidth="1"/>
    <col min="5" max="5" width="8.7109375" bestFit="1" customWidth="1"/>
    <col min="6" max="6" width="6.42578125" bestFit="1" customWidth="1"/>
    <col min="7" max="7" width="13.140625" bestFit="1" customWidth="1"/>
    <col min="8" max="8" width="6" customWidth="1"/>
    <col min="9" max="9" width="7.140625" customWidth="1"/>
    <col min="10" max="10" width="6" customWidth="1"/>
    <col min="11" max="11" width="7.140625" bestFit="1" customWidth="1"/>
    <col min="12" max="12" width="6.42578125" bestFit="1" customWidth="1"/>
    <col min="13" max="13" width="7.7109375" customWidth="1"/>
  </cols>
  <sheetData>
    <row r="1" spans="2:23" ht="15.75" thickBot="1"/>
    <row r="2" spans="2:23" s="1" customFormat="1" ht="69" customHeight="1" thickBot="1">
      <c r="B2" s="35"/>
      <c r="C2" s="36"/>
      <c r="D2" s="36"/>
      <c r="E2" s="36"/>
      <c r="F2" s="36"/>
      <c r="G2" s="36"/>
      <c r="H2" s="36"/>
      <c r="I2" s="37" t="s">
        <v>6</v>
      </c>
      <c r="J2" s="37"/>
      <c r="K2" s="37"/>
      <c r="L2" s="37"/>
      <c r="M2" s="38"/>
    </row>
    <row r="3" spans="2:23" s="1" customFormat="1" ht="92.25" customHeight="1" thickBot="1">
      <c r="B3" s="46" t="s">
        <v>7</v>
      </c>
      <c r="C3" s="39"/>
      <c r="D3" s="39"/>
      <c r="E3" s="39"/>
      <c r="F3" s="39"/>
      <c r="G3" s="39"/>
      <c r="H3" s="39"/>
      <c r="I3" s="40" t="s">
        <v>42</v>
      </c>
      <c r="J3" s="41"/>
      <c r="K3" s="41"/>
      <c r="L3" s="41"/>
      <c r="M3" s="42"/>
    </row>
    <row r="4" spans="2:23" s="3" customFormat="1" ht="33" customHeight="1" thickBot="1">
      <c r="B4" s="8" t="s">
        <v>10</v>
      </c>
      <c r="C4" s="9" t="s">
        <v>0</v>
      </c>
      <c r="D4" s="9" t="s">
        <v>11</v>
      </c>
      <c r="E4" s="9" t="s">
        <v>18</v>
      </c>
      <c r="F4" s="9" t="s">
        <v>1</v>
      </c>
      <c r="G4" s="9" t="s">
        <v>12</v>
      </c>
      <c r="H4" s="9" t="s">
        <v>19</v>
      </c>
      <c r="I4" s="10" t="s">
        <v>20</v>
      </c>
      <c r="J4" s="10" t="s">
        <v>2</v>
      </c>
      <c r="K4" s="10" t="s">
        <v>3</v>
      </c>
      <c r="L4" s="10" t="s">
        <v>4</v>
      </c>
      <c r="M4" s="11" t="s">
        <v>5</v>
      </c>
      <c r="R4" s="1"/>
      <c r="S4" s="1"/>
      <c r="W4" s="1"/>
    </row>
    <row r="5" spans="2:23" s="3" customFormat="1">
      <c r="B5" s="13">
        <v>1</v>
      </c>
      <c r="C5" s="14" t="s">
        <v>21</v>
      </c>
      <c r="D5" s="14" t="s">
        <v>22</v>
      </c>
      <c r="E5" s="14" t="s">
        <v>23</v>
      </c>
      <c r="F5" s="15" t="s">
        <v>13</v>
      </c>
      <c r="G5" s="14" t="s">
        <v>16</v>
      </c>
      <c r="H5" s="14">
        <v>2</v>
      </c>
      <c r="I5" s="16">
        <f>VLOOKUP(G5,'[1]MYSORE POLYMER'!$C$3:$D$94,2,FALSE)</f>
        <v>93</v>
      </c>
      <c r="J5" s="16">
        <f>H5*2</f>
        <v>4</v>
      </c>
      <c r="K5" s="16">
        <f>H5*15</f>
        <v>30</v>
      </c>
      <c r="L5" s="16">
        <v>30</v>
      </c>
      <c r="M5" s="17">
        <f>H5*I5+J5+K5+L5</f>
        <v>250</v>
      </c>
      <c r="R5" s="1"/>
      <c r="S5" s="1"/>
      <c r="W5" s="1"/>
    </row>
    <row r="6" spans="2:23" s="3" customFormat="1">
      <c r="B6" s="18">
        <v>2</v>
      </c>
      <c r="C6" s="2" t="s">
        <v>24</v>
      </c>
      <c r="D6" s="2" t="s">
        <v>25</v>
      </c>
      <c r="E6" s="2" t="s">
        <v>26</v>
      </c>
      <c r="F6" s="7" t="s">
        <v>13</v>
      </c>
      <c r="G6" s="2" t="s">
        <v>27</v>
      </c>
      <c r="H6" s="2">
        <v>2</v>
      </c>
      <c r="I6" s="4">
        <f>VLOOKUP(G6,'[1]MYSORE POLYMER'!$C$3:$D$94,2,FALSE)</f>
        <v>93</v>
      </c>
      <c r="J6" s="4">
        <f t="shared" ref="J6:J10" si="0">H6*2</f>
        <v>4</v>
      </c>
      <c r="K6" s="4">
        <f t="shared" ref="K6:K10" si="1">H6*15</f>
        <v>30</v>
      </c>
      <c r="L6" s="4">
        <v>30</v>
      </c>
      <c r="M6" s="19">
        <f t="shared" ref="M6:M10" si="2">H6*I6+J6+K6+L6</f>
        <v>250</v>
      </c>
      <c r="R6" s="1"/>
      <c r="S6" s="1"/>
      <c r="W6" s="1"/>
    </row>
    <row r="7" spans="2:23" s="3" customFormat="1">
      <c r="B7" s="18">
        <v>3</v>
      </c>
      <c r="C7" s="2" t="s">
        <v>28</v>
      </c>
      <c r="D7" s="2" t="s">
        <v>29</v>
      </c>
      <c r="E7" s="2" t="s">
        <v>30</v>
      </c>
      <c r="F7" s="7" t="s">
        <v>13</v>
      </c>
      <c r="G7" s="2" t="s">
        <v>15</v>
      </c>
      <c r="H7" s="2">
        <v>1</v>
      </c>
      <c r="I7" s="4">
        <f>VLOOKUP(G7,'[1]MYSORE POLYMER'!$C$3:$D$94,2,FALSE)</f>
        <v>93</v>
      </c>
      <c r="J7" s="4">
        <f t="shared" si="0"/>
        <v>2</v>
      </c>
      <c r="K7" s="4">
        <f t="shared" si="1"/>
        <v>15</v>
      </c>
      <c r="L7" s="4">
        <v>30</v>
      </c>
      <c r="M7" s="19">
        <f t="shared" si="2"/>
        <v>140</v>
      </c>
      <c r="R7" s="1"/>
      <c r="S7" s="1"/>
      <c r="W7" s="1"/>
    </row>
    <row r="8" spans="2:23" s="3" customFormat="1">
      <c r="B8" s="18">
        <v>4</v>
      </c>
      <c r="C8" s="2" t="s">
        <v>31</v>
      </c>
      <c r="D8" s="2" t="s">
        <v>32</v>
      </c>
      <c r="E8" s="2" t="s">
        <v>33</v>
      </c>
      <c r="F8" s="7" t="s">
        <v>13</v>
      </c>
      <c r="G8" s="2" t="s">
        <v>14</v>
      </c>
      <c r="H8" s="2">
        <v>1</v>
      </c>
      <c r="I8" s="4">
        <f>VLOOKUP(G8,'[1]MYSORE POLYMER'!$C$3:$D$94,2,FALSE)</f>
        <v>193</v>
      </c>
      <c r="J8" s="4">
        <f t="shared" si="0"/>
        <v>2</v>
      </c>
      <c r="K8" s="4">
        <f t="shared" si="1"/>
        <v>15</v>
      </c>
      <c r="L8" s="4">
        <v>30</v>
      </c>
      <c r="M8" s="19">
        <f t="shared" si="2"/>
        <v>240</v>
      </c>
      <c r="R8" s="1"/>
      <c r="S8" s="1"/>
      <c r="W8" s="1"/>
    </row>
    <row r="9" spans="2:23" s="3" customFormat="1">
      <c r="B9" s="18">
        <v>5</v>
      </c>
      <c r="C9" s="2" t="s">
        <v>34</v>
      </c>
      <c r="D9" s="2" t="s">
        <v>35</v>
      </c>
      <c r="E9" s="2" t="s">
        <v>36</v>
      </c>
      <c r="F9" s="7" t="s">
        <v>13</v>
      </c>
      <c r="G9" s="2" t="s">
        <v>14</v>
      </c>
      <c r="H9" s="2">
        <v>2</v>
      </c>
      <c r="I9" s="4">
        <f>VLOOKUP(G9,'[1]MYSORE POLYMER'!$C$3:$D$94,2,FALSE)</f>
        <v>193</v>
      </c>
      <c r="J9" s="4">
        <f t="shared" si="0"/>
        <v>4</v>
      </c>
      <c r="K9" s="4">
        <f t="shared" si="1"/>
        <v>30</v>
      </c>
      <c r="L9" s="4">
        <v>30</v>
      </c>
      <c r="M9" s="19">
        <f t="shared" si="2"/>
        <v>450</v>
      </c>
      <c r="R9" s="1"/>
      <c r="S9" s="1"/>
      <c r="W9" s="1"/>
    </row>
    <row r="10" spans="2:23" s="3" customFormat="1" ht="15.75" thickBot="1">
      <c r="B10" s="20">
        <v>6</v>
      </c>
      <c r="C10" s="21" t="s">
        <v>37</v>
      </c>
      <c r="D10" s="21" t="s">
        <v>38</v>
      </c>
      <c r="E10" s="21" t="s">
        <v>39</v>
      </c>
      <c r="F10" s="22" t="s">
        <v>13</v>
      </c>
      <c r="G10" s="21" t="s">
        <v>40</v>
      </c>
      <c r="H10" s="21">
        <v>2</v>
      </c>
      <c r="I10" s="23">
        <f>VLOOKUP(G10,'[1]MYSORE POLYMER'!$C$3:$D$94,2,FALSE)</f>
        <v>105</v>
      </c>
      <c r="J10" s="23">
        <f t="shared" si="0"/>
        <v>4</v>
      </c>
      <c r="K10" s="23">
        <f t="shared" si="1"/>
        <v>30</v>
      </c>
      <c r="L10" s="23">
        <v>30</v>
      </c>
      <c r="M10" s="24">
        <f t="shared" si="2"/>
        <v>274</v>
      </c>
      <c r="R10" s="1"/>
      <c r="S10" s="1"/>
      <c r="W10" s="1"/>
    </row>
    <row r="11" spans="2:23" s="3" customFormat="1" ht="15.75" thickBot="1">
      <c r="B11" s="43" t="s">
        <v>41</v>
      </c>
      <c r="C11" s="44"/>
      <c r="D11" s="44"/>
      <c r="E11" s="44"/>
      <c r="F11" s="44"/>
      <c r="G11" s="44"/>
      <c r="H11" s="44"/>
      <c r="I11" s="44"/>
      <c r="J11" s="44"/>
      <c r="K11" s="44"/>
      <c r="L11" s="45"/>
      <c r="M11" s="25">
        <f>SUM(M5:M10)</f>
        <v>1604</v>
      </c>
      <c r="R11" s="1"/>
      <c r="S11" s="1"/>
      <c r="W11" s="1"/>
    </row>
    <row r="12" spans="2:23" s="3" customFormat="1" ht="15.75" thickBot="1">
      <c r="B12" s="5"/>
      <c r="C12"/>
      <c r="D12"/>
      <c r="E12"/>
      <c r="F12"/>
      <c r="G12"/>
      <c r="H12" s="12">
        <f>SUM(H5:H10)</f>
        <v>10</v>
      </c>
      <c r="I12" s="6"/>
      <c r="J12" s="6"/>
      <c r="K12" s="6"/>
      <c r="L12" s="6"/>
      <c r="M12" s="6"/>
      <c r="R12" s="1"/>
      <c r="S12" s="1"/>
      <c r="W12" s="1"/>
    </row>
    <row r="13" spans="2:23" s="1" customFormat="1" ht="15" customHeight="1">
      <c r="B13" s="26" t="s">
        <v>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2:23" s="1" customFormat="1" ht="15" customHeight="1" thickBot="1">
      <c r="B14" s="29" t="s">
        <v>17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</row>
    <row r="15" spans="2:23" s="1" customFormat="1" ht="30" customHeight="1" thickBot="1">
      <c r="B15" s="32" t="s">
        <v>9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</row>
  </sheetData>
  <sortState ref="C4:M15">
    <sortCondition ref="C4:C15"/>
    <sortCondition ref="D4:D15"/>
  </sortState>
  <mergeCells count="8">
    <mergeCell ref="B13:M13"/>
    <mergeCell ref="B14:M14"/>
    <mergeCell ref="B15:M15"/>
    <mergeCell ref="B2:H2"/>
    <mergeCell ref="I2:M2"/>
    <mergeCell ref="B3:H3"/>
    <mergeCell ref="I3:M3"/>
    <mergeCell ref="B11:L11"/>
  </mergeCells>
  <conditionalFormatting sqref="D4:D12">
    <cfRule type="duplicateValues" dxfId="0" priority="2"/>
  </conditionalFormatting>
  <pageMargins left="0.23" right="0.1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2025-11-07T07:48:43Z</cp:lastPrinted>
  <dcterms:created xsi:type="dcterms:W3CDTF">2025-06-06T11:39:58Z</dcterms:created>
  <dcterms:modified xsi:type="dcterms:W3CDTF">2025-11-10T12:43:28Z</dcterms:modified>
</cp:coreProperties>
</file>