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Invoice!$E$1:$E$38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4"/>
  <c r="I29"/>
  <c r="I26"/>
  <c r="I25"/>
  <c r="I23"/>
  <c r="I22"/>
  <c r="I16"/>
  <c r="I5"/>
  <c r="I28"/>
  <c r="I21"/>
  <c r="I15"/>
  <c r="I4"/>
  <c r="I6"/>
  <c r="I7"/>
  <c r="I8"/>
  <c r="I9"/>
  <c r="I10"/>
  <c r="I11"/>
  <c r="I12"/>
  <c r="I13"/>
  <c r="I14"/>
  <c r="I17"/>
  <c r="I18"/>
  <c r="I19"/>
  <c r="I20"/>
  <c r="I24"/>
  <c r="I27"/>
  <c r="I30"/>
  <c r="I31"/>
  <c r="H31"/>
  <c r="H29"/>
  <c r="H27"/>
  <c r="H26"/>
  <c r="H25"/>
  <c r="H24"/>
  <c r="H23"/>
  <c r="H22"/>
  <c r="H20"/>
  <c r="H19"/>
  <c r="H18"/>
  <c r="H17"/>
  <c r="H16"/>
  <c r="H14"/>
  <c r="H13"/>
  <c r="H11"/>
  <c r="H9"/>
  <c r="H8"/>
  <c r="H7"/>
  <c r="H5"/>
  <c r="H30"/>
  <c r="H28"/>
  <c r="H21"/>
  <c r="H15"/>
  <c r="H12"/>
  <c r="H10"/>
  <c r="H6"/>
  <c r="H4"/>
  <c r="K32" l="1"/>
</calcChain>
</file>

<file path=xl/sharedStrings.xml><?xml version="1.0" encoding="utf-8"?>
<sst xmlns="http://schemas.openxmlformats.org/spreadsheetml/2006/main" count="185" uniqueCount="76">
  <si>
    <t>INVOICE
ATC LOGISTICS,,8984191006
GST No:21CHVPB1842D2ZQ</t>
  </si>
  <si>
    <t>DD</t>
  </si>
  <si>
    <t>02/5/2024</t>
  </si>
  <si>
    <t>483/500</t>
  </si>
  <si>
    <t>25/5/2024</t>
  </si>
  <si>
    <t>832</t>
  </si>
  <si>
    <t>24/5/2024</t>
  </si>
  <si>
    <t>794</t>
  </si>
  <si>
    <t>810</t>
  </si>
  <si>
    <t>1791</t>
  </si>
  <si>
    <t>21/5/2024</t>
  </si>
  <si>
    <t>770</t>
  </si>
  <si>
    <t>20/5/2024</t>
  </si>
  <si>
    <t>759</t>
  </si>
  <si>
    <t>767</t>
  </si>
  <si>
    <t>16/5/2024</t>
  </si>
  <si>
    <t>710</t>
  </si>
  <si>
    <t>14/5/2024</t>
  </si>
  <si>
    <t>667</t>
  </si>
  <si>
    <t>11/5/2024</t>
  </si>
  <si>
    <t>648</t>
  </si>
  <si>
    <t>09/5/2024</t>
  </si>
  <si>
    <t>603</t>
  </si>
  <si>
    <t>08/5/2024</t>
  </si>
  <si>
    <t>578/579/585</t>
  </si>
  <si>
    <t>625</t>
  </si>
  <si>
    <t>07/5/2024</t>
  </si>
  <si>
    <t>533/553/561</t>
  </si>
  <si>
    <t>06/5/2024</t>
  </si>
  <si>
    <t>491</t>
  </si>
  <si>
    <t>525</t>
  </si>
  <si>
    <t>506</t>
  </si>
  <si>
    <t>30/5/2024</t>
  </si>
  <si>
    <t>871</t>
  </si>
  <si>
    <t>29/5/2024</t>
  </si>
  <si>
    <t>862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</si>
  <si>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</si>
  <si>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</si>
  <si>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PG/JAA/00457</t>
  </si>
  <si>
    <t>PG/JAA/00467</t>
  </si>
  <si>
    <t>PG/JAA/00468</t>
  </si>
  <si>
    <t>PG/JAA/00469</t>
  </si>
  <si>
    <t>PG/JAA/00512</t>
  </si>
  <si>
    <t>PG/JAA/00535</t>
  </si>
  <si>
    <t>PG/JAA/00538</t>
  </si>
  <si>
    <t>PG/JAA/00544</t>
  </si>
  <si>
    <t>PG/JAA/00553</t>
  </si>
  <si>
    <t>PG/JAA/00562</t>
  </si>
  <si>
    <t>PG/JAA/00603</t>
  </si>
  <si>
    <t>PG/JAA/00647</t>
  </si>
  <si>
    <t>PG/JAA/00649</t>
  </si>
  <si>
    <t>PG/JAA/00655</t>
  </si>
  <si>
    <t>PG/JAA/00695</t>
  </si>
  <si>
    <t>PG/JAA/00696</t>
  </si>
  <si>
    <t>PG/JAA/00698</t>
  </si>
  <si>
    <t>PG/JAA/00710</t>
  </si>
  <si>
    <t>PG/JAA/00760</t>
  </si>
  <si>
    <t>PG/JAA/00777</t>
  </si>
  <si>
    <t>MALKANGIRI</t>
  </si>
  <si>
    <t>ROURKELA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</si>
  <si>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</si>
  <si>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</si>
  <si>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</si>
  <si>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</si>
  <si>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</si>
  <si>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</si>
  <si>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</si>
  <si>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</si>
  <si>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</si>
  <si>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</si>
  <si>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</si>
  <si>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MODE</t>
  </si>
  <si>
    <t>Big</t>
  </si>
  <si>
    <t>Small</t>
  </si>
  <si>
    <t xml:space="preserve">A N ALLIANCE
Address: PLOT NO.1094/1095 1ST FLOOR IPICOL CHHHAK,                     KHAIRA, P.O. JAGATPUR CUTTACK 754021 ,9861454445
GST No:21AANFA3536E1ZW
</t>
  </si>
  <si>
    <t xml:space="preserve">Bill Date:05/31/2024
Bill #:Inv-1048/24-25
Total Amount:33890.00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</si>
</sst>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66675</xdr:rowOff>
    </xdr:from>
    <xdr:to>
      <xdr:col>5</xdr:col>
      <xdr:colOff>447675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66675"/>
          <a:ext cx="31908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>
        <row r="6">
          <cell r="B6" t="str">
            <v>BERHAMPUR</v>
          </cell>
          <cell r="C6">
            <v>235</v>
          </cell>
          <cell r="D6">
            <v>130</v>
          </cell>
          <cell r="E6">
            <v>85</v>
          </cell>
          <cell r="F6">
            <v>270</v>
          </cell>
          <cell r="G6">
            <v>150</v>
          </cell>
          <cell r="H6">
            <v>98</v>
          </cell>
        </row>
        <row r="7">
          <cell r="B7" t="str">
            <v>JUNAGARH</v>
          </cell>
          <cell r="C7">
            <v>245</v>
          </cell>
          <cell r="D7">
            <v>185</v>
          </cell>
          <cell r="E7">
            <v>141</v>
          </cell>
          <cell r="F7">
            <v>282</v>
          </cell>
          <cell r="G7">
            <v>213</v>
          </cell>
          <cell r="H7">
            <v>162</v>
          </cell>
        </row>
        <row r="8">
          <cell r="B8" t="str">
            <v>JHARSUGUDA</v>
          </cell>
          <cell r="C8">
            <v>235</v>
          </cell>
          <cell r="D8">
            <v>155</v>
          </cell>
          <cell r="E8">
            <v>105</v>
          </cell>
          <cell r="F8">
            <v>270</v>
          </cell>
          <cell r="G8">
            <v>178</v>
          </cell>
          <cell r="H8">
            <v>121</v>
          </cell>
        </row>
        <row r="9">
          <cell r="B9" t="str">
            <v>JEYPORE</v>
          </cell>
          <cell r="C9">
            <v>245</v>
          </cell>
          <cell r="D9">
            <v>177</v>
          </cell>
          <cell r="E9">
            <v>135</v>
          </cell>
          <cell r="F9">
            <v>282</v>
          </cell>
          <cell r="G9">
            <v>204</v>
          </cell>
          <cell r="H9">
            <v>155</v>
          </cell>
        </row>
        <row r="10">
          <cell r="B10" t="str">
            <v>KORAPUT</v>
          </cell>
          <cell r="C10">
            <v>285</v>
          </cell>
          <cell r="D10">
            <v>205</v>
          </cell>
          <cell r="E10">
            <v>155</v>
          </cell>
          <cell r="F10">
            <v>328</v>
          </cell>
          <cell r="G10">
            <v>236</v>
          </cell>
          <cell r="H10">
            <v>178</v>
          </cell>
        </row>
        <row r="11">
          <cell r="B11" t="str">
            <v>ROURKELA</v>
          </cell>
          <cell r="C11">
            <v>235</v>
          </cell>
          <cell r="D11">
            <v>135</v>
          </cell>
          <cell r="E11">
            <v>85</v>
          </cell>
          <cell r="F11">
            <v>270</v>
          </cell>
          <cell r="G11">
            <v>155</v>
          </cell>
          <cell r="H11">
            <v>98</v>
          </cell>
        </row>
        <row r="12">
          <cell r="B12" t="str">
            <v>SAMBALPUR</v>
          </cell>
          <cell r="C12">
            <v>235</v>
          </cell>
          <cell r="D12">
            <v>135</v>
          </cell>
          <cell r="E12">
            <v>85</v>
          </cell>
          <cell r="F12">
            <v>270</v>
          </cell>
          <cell r="G12">
            <v>155</v>
          </cell>
          <cell r="H12">
            <v>98</v>
          </cell>
        </row>
        <row r="13">
          <cell r="B13" t="str">
            <v>NABARANGPUR</v>
          </cell>
          <cell r="C13">
            <v>285</v>
          </cell>
          <cell r="D13">
            <v>185</v>
          </cell>
          <cell r="E13">
            <v>135</v>
          </cell>
          <cell r="F13">
            <v>328</v>
          </cell>
          <cell r="G13">
            <v>213</v>
          </cell>
          <cell r="H13">
            <v>155</v>
          </cell>
        </row>
        <row r="14">
          <cell r="B14" t="str">
            <v>UMERKOT</v>
          </cell>
          <cell r="C14">
            <v>335</v>
          </cell>
          <cell r="D14">
            <v>235</v>
          </cell>
          <cell r="E14">
            <v>185</v>
          </cell>
          <cell r="F14">
            <v>385</v>
          </cell>
          <cell r="G14">
            <v>270</v>
          </cell>
          <cell r="H14">
            <v>213</v>
          </cell>
        </row>
        <row r="15">
          <cell r="B15" t="str">
            <v>BALASORE</v>
          </cell>
          <cell r="C15">
            <v>235</v>
          </cell>
          <cell r="D15">
            <v>125</v>
          </cell>
          <cell r="E15">
            <v>100</v>
          </cell>
          <cell r="F15">
            <v>270</v>
          </cell>
          <cell r="G15">
            <v>144</v>
          </cell>
          <cell r="H15">
            <v>115</v>
          </cell>
        </row>
        <row r="16">
          <cell r="B16" t="str">
            <v>BARIPADA</v>
          </cell>
          <cell r="C16">
            <v>185</v>
          </cell>
          <cell r="D16">
            <v>145</v>
          </cell>
          <cell r="E16">
            <v>110</v>
          </cell>
          <cell r="F16">
            <v>213</v>
          </cell>
          <cell r="G16">
            <v>167</v>
          </cell>
          <cell r="H16">
            <v>127</v>
          </cell>
        </row>
        <row r="17">
          <cell r="B17" t="str">
            <v>BOLANGIR</v>
          </cell>
          <cell r="C17">
            <v>180</v>
          </cell>
          <cell r="D17">
            <v>158</v>
          </cell>
          <cell r="E17">
            <v>118</v>
          </cell>
          <cell r="F17">
            <v>207</v>
          </cell>
          <cell r="G17">
            <v>182</v>
          </cell>
          <cell r="H17">
            <v>136</v>
          </cell>
        </row>
        <row r="18">
          <cell r="B18" t="str">
            <v>MALKANGIRI</v>
          </cell>
          <cell r="C18">
            <v>245</v>
          </cell>
          <cell r="D18">
            <v>177</v>
          </cell>
          <cell r="E18">
            <v>135</v>
          </cell>
          <cell r="F18">
            <v>282</v>
          </cell>
          <cell r="G18">
            <v>204</v>
          </cell>
          <cell r="H18">
            <v>155</v>
          </cell>
        </row>
        <row r="19">
          <cell r="B19" t="str">
            <v>JALESWAR</v>
          </cell>
          <cell r="D19">
            <v>130</v>
          </cell>
          <cell r="E19">
            <v>85</v>
          </cell>
          <cell r="G19">
            <v>150</v>
          </cell>
          <cell r="H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13" workbookViewId="0">
      <selection activeCell="O30" sqref="O30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140625" style="1" customWidth="1"/>
    <col min="5" max="5" width="12.28515625" style="1" bestFit="1" customWidth="1"/>
    <col min="6" max="6" width="11.7109375" style="1" bestFit="1" customWidth="1"/>
    <col min="7" max="7" width="5.42578125" style="1" bestFit="1" customWidth="1"/>
    <col min="8" max="8" width="6.5703125" style="2" bestFit="1" customWidth="1"/>
    <col min="9" max="9" width="7.5703125" style="2" bestFit="1" customWidth="1"/>
    <col min="10" max="10" width="5.5703125" style="2" bestFit="1" customWidth="1"/>
    <col min="11" max="11" width="9.42578125" style="2" bestFit="1" customWidth="1"/>
    <col min="12" max="12" width="6.5703125" style="1" bestFit="1" customWidth="1"/>
    <col min="13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2" ht="72.75" customHeight="1">
      <c r="A2" s="17" t="s">
        <v>74</v>
      </c>
      <c r="B2" s="18"/>
      <c r="C2" s="18"/>
      <c r="D2" s="18"/>
      <c r="E2" s="18"/>
      <c r="F2" s="18"/>
      <c r="G2" s="19"/>
      <c r="H2" s="20" t="s">
        <v>75</v>
      </c>
      <c r="I2" s="20"/>
      <c r="J2" s="20"/>
      <c r="K2" s="20"/>
    </row>
    <row r="3" spans="1:12" s="3" customFormat="1">
      <c r="A3" s="5" t="s">
        <v>61</v>
      </c>
      <c r="B3" s="5" t="s">
        <v>62</v>
      </c>
      <c r="C3" s="5" t="s">
        <v>63</v>
      </c>
      <c r="D3" s="21" t="s">
        <v>64</v>
      </c>
      <c r="E3" s="5" t="s">
        <v>65</v>
      </c>
      <c r="F3" s="5" t="s">
        <v>66</v>
      </c>
      <c r="G3" s="7" t="s">
        <v>67</v>
      </c>
      <c r="H3" s="7" t="s">
        <v>68</v>
      </c>
      <c r="I3" s="7" t="s">
        <v>1</v>
      </c>
      <c r="J3" s="7" t="s">
        <v>69</v>
      </c>
      <c r="K3" s="7" t="s">
        <v>70</v>
      </c>
      <c r="L3" s="10" t="s">
        <v>71</v>
      </c>
    </row>
    <row r="4" spans="1:12">
      <c r="A4" s="4">
        <v>1</v>
      </c>
      <c r="B4" s="8" t="s">
        <v>2</v>
      </c>
      <c r="C4" s="8" t="s">
        <v>38</v>
      </c>
      <c r="D4" s="9" t="s">
        <v>60</v>
      </c>
      <c r="E4" s="8" t="s">
        <v>58</v>
      </c>
      <c r="F4" s="8" t="s">
        <v>3</v>
      </c>
      <c r="G4" s="8">
        <v>2</v>
      </c>
      <c r="H4" s="6">
        <f>VLOOKUP(E4,'[1]A N ALLIANCE'!$B$6:$G$19,6,FALSE)</f>
        <v>204</v>
      </c>
      <c r="I4" s="6">
        <f>G4*100</f>
        <v>200</v>
      </c>
      <c r="J4" s="6">
        <v>25</v>
      </c>
      <c r="K4" s="6">
        <f>G4*H4+I4+J4</f>
        <v>633</v>
      </c>
      <c r="L4" s="8" t="s">
        <v>72</v>
      </c>
    </row>
    <row r="5" spans="1:12">
      <c r="A5" s="4">
        <v>2</v>
      </c>
      <c r="B5" s="8" t="s">
        <v>2</v>
      </c>
      <c r="C5" s="8" t="s">
        <v>38</v>
      </c>
      <c r="D5" s="9" t="s">
        <v>60</v>
      </c>
      <c r="E5" s="8" t="s">
        <v>58</v>
      </c>
      <c r="F5" s="8" t="s">
        <v>3</v>
      </c>
      <c r="G5" s="8">
        <v>5</v>
      </c>
      <c r="H5" s="6">
        <f>VLOOKUP(E5,'[1]A N ALLIANCE'!$B$6:$H$19,7,FALSE)</f>
        <v>155</v>
      </c>
      <c r="I5" s="6">
        <f>G5*50</f>
        <v>250</v>
      </c>
      <c r="J5" s="6"/>
      <c r="K5" s="6">
        <f t="shared" ref="K5:K31" si="0">G5*H5+I5+J5</f>
        <v>1025</v>
      </c>
      <c r="L5" s="8" t="s">
        <v>73</v>
      </c>
    </row>
    <row r="6" spans="1:12">
      <c r="A6" s="4">
        <v>3</v>
      </c>
      <c r="B6" s="8" t="s">
        <v>28</v>
      </c>
      <c r="C6" s="8" t="s">
        <v>39</v>
      </c>
      <c r="D6" s="9" t="s">
        <v>60</v>
      </c>
      <c r="E6" s="8" t="s">
        <v>59</v>
      </c>
      <c r="F6" s="8" t="s">
        <v>31</v>
      </c>
      <c r="G6" s="8">
        <v>2</v>
      </c>
      <c r="H6" s="6">
        <f>VLOOKUP(E6,'[1]A N ALLIANCE'!$B$6:$G$19,6,FALSE)</f>
        <v>155</v>
      </c>
      <c r="I6" s="6">
        <f t="shared" ref="I6:I31" si="1">G6*10</f>
        <v>20</v>
      </c>
      <c r="J6" s="6">
        <v>25</v>
      </c>
      <c r="K6" s="6">
        <f t="shared" si="0"/>
        <v>355</v>
      </c>
      <c r="L6" s="8" t="s">
        <v>72</v>
      </c>
    </row>
    <row r="7" spans="1:12">
      <c r="A7" s="4">
        <v>4</v>
      </c>
      <c r="B7" s="8" t="s">
        <v>28</v>
      </c>
      <c r="C7" s="8" t="s">
        <v>39</v>
      </c>
      <c r="D7" s="9" t="s">
        <v>60</v>
      </c>
      <c r="E7" s="8" t="s">
        <v>59</v>
      </c>
      <c r="F7" s="8" t="s">
        <v>31</v>
      </c>
      <c r="G7" s="8">
        <v>8</v>
      </c>
      <c r="H7" s="6">
        <f>VLOOKUP(E7,'[1]A N ALLIANCE'!$B$6:$H$19,7,FALSE)</f>
        <v>98</v>
      </c>
      <c r="I7" s="6">
        <f t="shared" si="1"/>
        <v>80</v>
      </c>
      <c r="J7" s="6"/>
      <c r="K7" s="6">
        <f t="shared" si="0"/>
        <v>864</v>
      </c>
      <c r="L7" s="8" t="s">
        <v>73</v>
      </c>
    </row>
    <row r="8" spans="1:12">
      <c r="A8" s="4">
        <v>5</v>
      </c>
      <c r="B8" s="8" t="s">
        <v>28</v>
      </c>
      <c r="C8" s="8" t="s">
        <v>40</v>
      </c>
      <c r="D8" s="9" t="s">
        <v>60</v>
      </c>
      <c r="E8" s="8" t="s">
        <v>59</v>
      </c>
      <c r="F8" s="8" t="s">
        <v>30</v>
      </c>
      <c r="G8" s="8">
        <v>9</v>
      </c>
      <c r="H8" s="6">
        <f>VLOOKUP(E8,'[1]A N ALLIANCE'!$B$6:$H$19,7,FALSE)</f>
        <v>98</v>
      </c>
      <c r="I8" s="6">
        <f t="shared" si="1"/>
        <v>90</v>
      </c>
      <c r="J8" s="6">
        <v>25</v>
      </c>
      <c r="K8" s="6">
        <f t="shared" si="0"/>
        <v>997</v>
      </c>
      <c r="L8" s="8" t="s">
        <v>73</v>
      </c>
    </row>
    <row r="9" spans="1:12">
      <c r="A9" s="4">
        <v>6</v>
      </c>
      <c r="B9" s="8" t="s">
        <v>28</v>
      </c>
      <c r="C9" s="8" t="s">
        <v>41</v>
      </c>
      <c r="D9" s="9" t="s">
        <v>60</v>
      </c>
      <c r="E9" s="8" t="s">
        <v>59</v>
      </c>
      <c r="F9" s="8" t="s">
        <v>29</v>
      </c>
      <c r="G9" s="8">
        <v>4</v>
      </c>
      <c r="H9" s="6">
        <f>VLOOKUP(E9,'[1]A N ALLIANCE'!$B$6:$H$19,7,FALSE)</f>
        <v>98</v>
      </c>
      <c r="I9" s="6">
        <f t="shared" si="1"/>
        <v>40</v>
      </c>
      <c r="J9" s="6">
        <v>25</v>
      </c>
      <c r="K9" s="6">
        <f t="shared" si="0"/>
        <v>457</v>
      </c>
      <c r="L9" s="8" t="s">
        <v>73</v>
      </c>
    </row>
    <row r="10" spans="1:12">
      <c r="A10" s="4">
        <v>7</v>
      </c>
      <c r="B10" s="8" t="s">
        <v>26</v>
      </c>
      <c r="C10" s="8" t="s">
        <v>42</v>
      </c>
      <c r="D10" s="9" t="s">
        <v>60</v>
      </c>
      <c r="E10" s="8" t="s">
        <v>59</v>
      </c>
      <c r="F10" s="8" t="s">
        <v>27</v>
      </c>
      <c r="G10" s="8">
        <v>13</v>
      </c>
      <c r="H10" s="6">
        <f>VLOOKUP(E10,'[1]A N ALLIANCE'!$B$6:$G$19,6,FALSE)</f>
        <v>155</v>
      </c>
      <c r="I10" s="6">
        <f t="shared" si="1"/>
        <v>130</v>
      </c>
      <c r="J10" s="6">
        <v>25</v>
      </c>
      <c r="K10" s="6">
        <f t="shared" si="0"/>
        <v>2170</v>
      </c>
      <c r="L10" s="8" t="s">
        <v>72</v>
      </c>
    </row>
    <row r="11" spans="1:12">
      <c r="A11" s="4">
        <v>8</v>
      </c>
      <c r="B11" s="8" t="s">
        <v>26</v>
      </c>
      <c r="C11" s="8" t="s">
        <v>42</v>
      </c>
      <c r="D11" s="9" t="s">
        <v>60</v>
      </c>
      <c r="E11" s="8" t="s">
        <v>59</v>
      </c>
      <c r="F11" s="8" t="s">
        <v>27</v>
      </c>
      <c r="G11" s="8">
        <v>16</v>
      </c>
      <c r="H11" s="6">
        <f>VLOOKUP(E11,'[1]A N ALLIANCE'!$B$6:$H$19,7,FALSE)</f>
        <v>98</v>
      </c>
      <c r="I11" s="6">
        <f t="shared" si="1"/>
        <v>160</v>
      </c>
      <c r="J11" s="6"/>
      <c r="K11" s="6">
        <f t="shared" si="0"/>
        <v>1728</v>
      </c>
      <c r="L11" s="8" t="s">
        <v>73</v>
      </c>
    </row>
    <row r="12" spans="1:12">
      <c r="A12" s="4">
        <v>9</v>
      </c>
      <c r="B12" s="8" t="s">
        <v>23</v>
      </c>
      <c r="C12" s="8" t="s">
        <v>44</v>
      </c>
      <c r="D12" s="9" t="s">
        <v>60</v>
      </c>
      <c r="E12" s="8" t="s">
        <v>59</v>
      </c>
      <c r="F12" s="8" t="s">
        <v>24</v>
      </c>
      <c r="G12" s="8">
        <v>7</v>
      </c>
      <c r="H12" s="6">
        <f>VLOOKUP(E12,'[1]A N ALLIANCE'!$B$6:$G$19,6,FALSE)</f>
        <v>155</v>
      </c>
      <c r="I12" s="6">
        <f t="shared" si="1"/>
        <v>70</v>
      </c>
      <c r="J12" s="6">
        <v>25</v>
      </c>
      <c r="K12" s="6">
        <f t="shared" si="0"/>
        <v>1180</v>
      </c>
      <c r="L12" s="8" t="s">
        <v>72</v>
      </c>
    </row>
    <row r="13" spans="1:12">
      <c r="A13" s="4">
        <v>10</v>
      </c>
      <c r="B13" s="8" t="s">
        <v>23</v>
      </c>
      <c r="C13" s="8" t="s">
        <v>44</v>
      </c>
      <c r="D13" s="9" t="s">
        <v>60</v>
      </c>
      <c r="E13" s="8" t="s">
        <v>59</v>
      </c>
      <c r="F13" s="8" t="s">
        <v>24</v>
      </c>
      <c r="G13" s="8">
        <v>21</v>
      </c>
      <c r="H13" s="6">
        <f>VLOOKUP(E13,'[1]A N ALLIANCE'!$B$6:$H$19,7,FALSE)</f>
        <v>98</v>
      </c>
      <c r="I13" s="6">
        <f t="shared" si="1"/>
        <v>210</v>
      </c>
      <c r="J13" s="6"/>
      <c r="K13" s="6">
        <f t="shared" si="0"/>
        <v>2268</v>
      </c>
      <c r="L13" s="8" t="s">
        <v>73</v>
      </c>
    </row>
    <row r="14" spans="1:12">
      <c r="A14" s="4">
        <v>11</v>
      </c>
      <c r="B14" s="8" t="s">
        <v>21</v>
      </c>
      <c r="C14" s="8" t="s">
        <v>43</v>
      </c>
      <c r="D14" s="9" t="s">
        <v>60</v>
      </c>
      <c r="E14" s="8" t="s">
        <v>59</v>
      </c>
      <c r="F14" s="8" t="s">
        <v>25</v>
      </c>
      <c r="G14" s="8">
        <v>14</v>
      </c>
      <c r="H14" s="6">
        <f>VLOOKUP(E14,'[1]A N ALLIANCE'!$B$6:$H$19,7,FALSE)</f>
        <v>98</v>
      </c>
      <c r="I14" s="6">
        <f t="shared" si="1"/>
        <v>140</v>
      </c>
      <c r="J14" s="6">
        <v>25</v>
      </c>
      <c r="K14" s="6">
        <f t="shared" si="0"/>
        <v>1537</v>
      </c>
      <c r="L14" s="8" t="s">
        <v>73</v>
      </c>
    </row>
    <row r="15" spans="1:12">
      <c r="A15" s="4">
        <v>12</v>
      </c>
      <c r="B15" s="8" t="s">
        <v>21</v>
      </c>
      <c r="C15" s="8" t="s">
        <v>45</v>
      </c>
      <c r="D15" s="9" t="s">
        <v>60</v>
      </c>
      <c r="E15" s="8" t="s">
        <v>58</v>
      </c>
      <c r="F15" s="8" t="s">
        <v>22</v>
      </c>
      <c r="G15" s="8">
        <v>8</v>
      </c>
      <c r="H15" s="6">
        <f>VLOOKUP(E15,'[1]A N ALLIANCE'!$B$6:$G$19,6,FALSE)</f>
        <v>204</v>
      </c>
      <c r="I15" s="6">
        <f>G15*100</f>
        <v>800</v>
      </c>
      <c r="J15" s="6">
        <v>25</v>
      </c>
      <c r="K15" s="6">
        <f t="shared" si="0"/>
        <v>2457</v>
      </c>
      <c r="L15" s="8" t="s">
        <v>72</v>
      </c>
    </row>
    <row r="16" spans="1:12">
      <c r="A16" s="4">
        <v>13</v>
      </c>
      <c r="B16" s="8" t="s">
        <v>21</v>
      </c>
      <c r="C16" s="8" t="s">
        <v>45</v>
      </c>
      <c r="D16" s="9" t="s">
        <v>60</v>
      </c>
      <c r="E16" s="8" t="s">
        <v>58</v>
      </c>
      <c r="F16" s="8" t="s">
        <v>22</v>
      </c>
      <c r="G16" s="8">
        <v>4</v>
      </c>
      <c r="H16" s="6">
        <f>VLOOKUP(E16,'[1]A N ALLIANCE'!$B$6:$H$19,7,FALSE)</f>
        <v>155</v>
      </c>
      <c r="I16" s="6">
        <f>G16*50</f>
        <v>200</v>
      </c>
      <c r="J16" s="6"/>
      <c r="K16" s="6">
        <f t="shared" si="0"/>
        <v>820</v>
      </c>
      <c r="L16" s="8" t="s">
        <v>73</v>
      </c>
    </row>
    <row r="17" spans="1:12">
      <c r="A17" s="4">
        <v>14</v>
      </c>
      <c r="B17" s="8" t="s">
        <v>19</v>
      </c>
      <c r="C17" s="8" t="s">
        <v>46</v>
      </c>
      <c r="D17" s="9" t="s">
        <v>60</v>
      </c>
      <c r="E17" s="8" t="s">
        <v>59</v>
      </c>
      <c r="F17" s="8" t="s">
        <v>20</v>
      </c>
      <c r="G17" s="8">
        <v>2</v>
      </c>
      <c r="H17" s="6">
        <f>VLOOKUP(E17,'[1]A N ALLIANCE'!$B$6:$H$19,7,FALSE)</f>
        <v>98</v>
      </c>
      <c r="I17" s="6">
        <f t="shared" si="1"/>
        <v>20</v>
      </c>
      <c r="J17" s="6">
        <v>25</v>
      </c>
      <c r="K17" s="6">
        <f t="shared" si="0"/>
        <v>241</v>
      </c>
      <c r="L17" s="8" t="s">
        <v>73</v>
      </c>
    </row>
    <row r="18" spans="1:12">
      <c r="A18" s="4">
        <v>15</v>
      </c>
      <c r="B18" s="8" t="s">
        <v>17</v>
      </c>
      <c r="C18" s="8" t="s">
        <v>47</v>
      </c>
      <c r="D18" s="9" t="s">
        <v>60</v>
      </c>
      <c r="E18" s="8" t="s">
        <v>59</v>
      </c>
      <c r="F18" s="8" t="s">
        <v>18</v>
      </c>
      <c r="G18" s="8">
        <v>2</v>
      </c>
      <c r="H18" s="6">
        <f>VLOOKUP(E18,'[1]A N ALLIANCE'!$B$6:$H$19,7,FALSE)</f>
        <v>98</v>
      </c>
      <c r="I18" s="6">
        <f t="shared" si="1"/>
        <v>20</v>
      </c>
      <c r="J18" s="6">
        <v>25</v>
      </c>
      <c r="K18" s="6">
        <f t="shared" si="0"/>
        <v>241</v>
      </c>
      <c r="L18" s="8" t="s">
        <v>73</v>
      </c>
    </row>
    <row r="19" spans="1:12">
      <c r="A19" s="4">
        <v>16</v>
      </c>
      <c r="B19" s="8" t="s">
        <v>15</v>
      </c>
      <c r="C19" s="8" t="s">
        <v>48</v>
      </c>
      <c r="D19" s="9" t="s">
        <v>60</v>
      </c>
      <c r="E19" s="8" t="s">
        <v>59</v>
      </c>
      <c r="F19" s="8" t="s">
        <v>16</v>
      </c>
      <c r="G19" s="8">
        <v>11</v>
      </c>
      <c r="H19" s="6">
        <f>VLOOKUP(E19,'[1]A N ALLIANCE'!$B$6:$H$19,7,FALSE)</f>
        <v>98</v>
      </c>
      <c r="I19" s="6">
        <f t="shared" si="1"/>
        <v>110</v>
      </c>
      <c r="J19" s="6">
        <v>25</v>
      </c>
      <c r="K19" s="6">
        <f t="shared" si="0"/>
        <v>1213</v>
      </c>
      <c r="L19" s="8" t="s">
        <v>73</v>
      </c>
    </row>
    <row r="20" spans="1:12">
      <c r="A20" s="4">
        <v>17</v>
      </c>
      <c r="B20" s="8" t="s">
        <v>12</v>
      </c>
      <c r="C20" s="8" t="s">
        <v>49</v>
      </c>
      <c r="D20" s="9" t="s">
        <v>60</v>
      </c>
      <c r="E20" s="8" t="s">
        <v>59</v>
      </c>
      <c r="F20" s="8" t="s">
        <v>14</v>
      </c>
      <c r="G20" s="8">
        <v>7</v>
      </c>
      <c r="H20" s="6">
        <f>VLOOKUP(E20,'[1]A N ALLIANCE'!$B$6:$H$19,7,FALSE)</f>
        <v>98</v>
      </c>
      <c r="I20" s="6">
        <f t="shared" si="1"/>
        <v>70</v>
      </c>
      <c r="J20" s="6">
        <v>25</v>
      </c>
      <c r="K20" s="6">
        <f t="shared" si="0"/>
        <v>781</v>
      </c>
      <c r="L20" s="8" t="s">
        <v>73</v>
      </c>
    </row>
    <row r="21" spans="1:12">
      <c r="A21" s="4">
        <v>18</v>
      </c>
      <c r="B21" s="8" t="s">
        <v>12</v>
      </c>
      <c r="C21" s="8" t="s">
        <v>50</v>
      </c>
      <c r="D21" s="9" t="s">
        <v>60</v>
      </c>
      <c r="E21" s="8" t="s">
        <v>58</v>
      </c>
      <c r="F21" s="8" t="s">
        <v>13</v>
      </c>
      <c r="G21" s="8">
        <v>6</v>
      </c>
      <c r="H21" s="6">
        <f>VLOOKUP(E21,'[1]A N ALLIANCE'!$B$6:$G$19,6,FALSE)</f>
        <v>204</v>
      </c>
      <c r="I21" s="6">
        <f>G21*100</f>
        <v>600</v>
      </c>
      <c r="J21" s="6">
        <v>25</v>
      </c>
      <c r="K21" s="6">
        <f t="shared" si="0"/>
        <v>1849</v>
      </c>
      <c r="L21" s="8" t="s">
        <v>72</v>
      </c>
    </row>
    <row r="22" spans="1:12">
      <c r="A22" s="4">
        <v>19</v>
      </c>
      <c r="B22" s="8" t="s">
        <v>12</v>
      </c>
      <c r="C22" s="8" t="s">
        <v>50</v>
      </c>
      <c r="D22" s="9" t="s">
        <v>60</v>
      </c>
      <c r="E22" s="8" t="s">
        <v>58</v>
      </c>
      <c r="F22" s="8" t="s">
        <v>13</v>
      </c>
      <c r="G22" s="8">
        <v>8</v>
      </c>
      <c r="H22" s="6">
        <f>VLOOKUP(E22,'[1]A N ALLIANCE'!$B$6:$H$19,7,FALSE)</f>
        <v>155</v>
      </c>
      <c r="I22" s="6">
        <f t="shared" ref="I22:I23" si="2">G22*50</f>
        <v>400</v>
      </c>
      <c r="J22" s="6"/>
      <c r="K22" s="6">
        <f t="shared" si="0"/>
        <v>1640</v>
      </c>
      <c r="L22" s="8" t="s">
        <v>73</v>
      </c>
    </row>
    <row r="23" spans="1:12">
      <c r="A23" s="4">
        <v>20</v>
      </c>
      <c r="B23" s="8" t="s">
        <v>10</v>
      </c>
      <c r="C23" s="8" t="s">
        <v>51</v>
      </c>
      <c r="D23" s="9" t="s">
        <v>60</v>
      </c>
      <c r="E23" s="8" t="s">
        <v>58</v>
      </c>
      <c r="F23" s="8" t="s">
        <v>11</v>
      </c>
      <c r="G23" s="8">
        <v>3</v>
      </c>
      <c r="H23" s="6">
        <f>VLOOKUP(E23,'[1]A N ALLIANCE'!$B$6:$H$19,7,FALSE)</f>
        <v>155</v>
      </c>
      <c r="I23" s="6">
        <f t="shared" si="2"/>
        <v>150</v>
      </c>
      <c r="J23" s="6">
        <v>25</v>
      </c>
      <c r="K23" s="6">
        <f t="shared" si="0"/>
        <v>640</v>
      </c>
      <c r="L23" s="8" t="s">
        <v>73</v>
      </c>
    </row>
    <row r="24" spans="1:12">
      <c r="A24" s="4">
        <v>21</v>
      </c>
      <c r="B24" s="8" t="s">
        <v>6</v>
      </c>
      <c r="C24" s="8" t="s">
        <v>52</v>
      </c>
      <c r="D24" s="9" t="s">
        <v>60</v>
      </c>
      <c r="E24" s="8" t="s">
        <v>59</v>
      </c>
      <c r="F24" s="8" t="s">
        <v>9</v>
      </c>
      <c r="G24" s="8">
        <v>5</v>
      </c>
      <c r="H24" s="6">
        <f>VLOOKUP(E24,'[1]A N ALLIANCE'!$B$6:$H$19,7,FALSE)</f>
        <v>98</v>
      </c>
      <c r="I24" s="6">
        <f t="shared" si="1"/>
        <v>50</v>
      </c>
      <c r="J24" s="6">
        <v>25</v>
      </c>
      <c r="K24" s="6">
        <f t="shared" si="0"/>
        <v>565</v>
      </c>
      <c r="L24" s="8" t="s">
        <v>73</v>
      </c>
    </row>
    <row r="25" spans="1:12">
      <c r="A25" s="4">
        <v>22</v>
      </c>
      <c r="B25" s="8" t="s">
        <v>6</v>
      </c>
      <c r="C25" s="8" t="s">
        <v>53</v>
      </c>
      <c r="D25" s="9" t="s">
        <v>60</v>
      </c>
      <c r="E25" s="8" t="s">
        <v>58</v>
      </c>
      <c r="F25" s="8" t="s">
        <v>8</v>
      </c>
      <c r="G25" s="8">
        <v>13</v>
      </c>
      <c r="H25" s="6">
        <f>VLOOKUP(E25,'[1]A N ALLIANCE'!$B$6:$H$19,7,FALSE)</f>
        <v>155</v>
      </c>
      <c r="I25" s="6">
        <f t="shared" ref="I25:I26" si="3">G25*50</f>
        <v>650</v>
      </c>
      <c r="J25" s="6">
        <v>25</v>
      </c>
      <c r="K25" s="6">
        <f t="shared" si="0"/>
        <v>2690</v>
      </c>
      <c r="L25" s="8" t="s">
        <v>73</v>
      </c>
    </row>
    <row r="26" spans="1:12">
      <c r="A26" s="4">
        <v>23</v>
      </c>
      <c r="B26" s="8" t="s">
        <v>6</v>
      </c>
      <c r="C26" s="8" t="s">
        <v>54</v>
      </c>
      <c r="D26" s="9" t="s">
        <v>60</v>
      </c>
      <c r="E26" s="8" t="s">
        <v>58</v>
      </c>
      <c r="F26" s="8" t="s">
        <v>7</v>
      </c>
      <c r="G26" s="8">
        <v>11</v>
      </c>
      <c r="H26" s="6">
        <f>VLOOKUP(E26,'[1]A N ALLIANCE'!$B$6:$H$19,7,FALSE)</f>
        <v>155</v>
      </c>
      <c r="I26" s="6">
        <f t="shared" si="3"/>
        <v>550</v>
      </c>
      <c r="J26" s="6">
        <v>25</v>
      </c>
      <c r="K26" s="6">
        <f t="shared" si="0"/>
        <v>2280</v>
      </c>
      <c r="L26" s="8" t="s">
        <v>73</v>
      </c>
    </row>
    <row r="27" spans="1:12">
      <c r="A27" s="4">
        <v>24</v>
      </c>
      <c r="B27" s="8" t="s">
        <v>4</v>
      </c>
      <c r="C27" s="8" t="s">
        <v>55</v>
      </c>
      <c r="D27" s="9" t="s">
        <v>60</v>
      </c>
      <c r="E27" s="8" t="s">
        <v>59</v>
      </c>
      <c r="F27" s="8" t="s">
        <v>5</v>
      </c>
      <c r="G27" s="8">
        <v>7</v>
      </c>
      <c r="H27" s="6">
        <f>VLOOKUP(E27,'[1]A N ALLIANCE'!$B$6:$H$19,7,FALSE)</f>
        <v>98</v>
      </c>
      <c r="I27" s="6">
        <f t="shared" si="1"/>
        <v>70</v>
      </c>
      <c r="J27" s="6">
        <v>25</v>
      </c>
      <c r="K27" s="6">
        <f t="shared" si="0"/>
        <v>781</v>
      </c>
      <c r="L27" s="8" t="s">
        <v>73</v>
      </c>
    </row>
    <row r="28" spans="1:12">
      <c r="A28" s="4">
        <v>25</v>
      </c>
      <c r="B28" s="8" t="s">
        <v>34</v>
      </c>
      <c r="C28" s="8" t="s">
        <v>57</v>
      </c>
      <c r="D28" s="9" t="s">
        <v>60</v>
      </c>
      <c r="E28" s="8" t="s">
        <v>58</v>
      </c>
      <c r="F28" s="8" t="s">
        <v>35</v>
      </c>
      <c r="G28" s="8">
        <v>10</v>
      </c>
      <c r="H28" s="6">
        <f>VLOOKUP(E28,'[1]A N ALLIANCE'!$B$6:$G$19,6,FALSE)</f>
        <v>204</v>
      </c>
      <c r="I28" s="6">
        <f>G28*100</f>
        <v>1000</v>
      </c>
      <c r="J28" s="6">
        <v>25</v>
      </c>
      <c r="K28" s="6">
        <f t="shared" si="0"/>
        <v>3065</v>
      </c>
      <c r="L28" s="8" t="s">
        <v>72</v>
      </c>
    </row>
    <row r="29" spans="1:12">
      <c r="A29" s="4">
        <v>26</v>
      </c>
      <c r="B29" s="8" t="s">
        <v>34</v>
      </c>
      <c r="C29" s="8" t="s">
        <v>57</v>
      </c>
      <c r="D29" s="9" t="s">
        <v>60</v>
      </c>
      <c r="E29" s="8" t="s">
        <v>58</v>
      </c>
      <c r="F29" s="8" t="s">
        <v>35</v>
      </c>
      <c r="G29" s="8">
        <v>2</v>
      </c>
      <c r="H29" s="6">
        <f>VLOOKUP(E29,'[1]A N ALLIANCE'!$B$6:$H$19,7,FALSE)</f>
        <v>155</v>
      </c>
      <c r="I29" s="6">
        <f>G29*50</f>
        <v>100</v>
      </c>
      <c r="J29" s="6"/>
      <c r="K29" s="6">
        <f t="shared" si="0"/>
        <v>410</v>
      </c>
      <c r="L29" s="8" t="s">
        <v>73</v>
      </c>
    </row>
    <row r="30" spans="1:12">
      <c r="A30" s="4">
        <v>27</v>
      </c>
      <c r="B30" s="8" t="s">
        <v>32</v>
      </c>
      <c r="C30" s="8" t="s">
        <v>56</v>
      </c>
      <c r="D30" s="9" t="s">
        <v>60</v>
      </c>
      <c r="E30" s="8" t="s">
        <v>59</v>
      </c>
      <c r="F30" s="8" t="s">
        <v>33</v>
      </c>
      <c r="G30" s="8">
        <v>2</v>
      </c>
      <c r="H30" s="6">
        <f>VLOOKUP(E30,'[1]A N ALLIANCE'!$B$6:$G$19,6,FALSE)</f>
        <v>155</v>
      </c>
      <c r="I30" s="6">
        <f t="shared" si="1"/>
        <v>20</v>
      </c>
      <c r="J30" s="6">
        <v>25</v>
      </c>
      <c r="K30" s="6">
        <f t="shared" si="0"/>
        <v>355</v>
      </c>
      <c r="L30" s="8" t="s">
        <v>72</v>
      </c>
    </row>
    <row r="31" spans="1:12">
      <c r="A31" s="4">
        <v>28</v>
      </c>
      <c r="B31" s="8" t="s">
        <v>32</v>
      </c>
      <c r="C31" s="8" t="s">
        <v>56</v>
      </c>
      <c r="D31" s="9" t="s">
        <v>60</v>
      </c>
      <c r="E31" s="8" t="s">
        <v>59</v>
      </c>
      <c r="F31" s="8" t="s">
        <v>33</v>
      </c>
      <c r="G31" s="8">
        <v>6</v>
      </c>
      <c r="H31" s="6">
        <f>VLOOKUP(E31,'[1]A N ALLIANCE'!$B$6:$H$19,7,FALSE)</f>
        <v>98</v>
      </c>
      <c r="I31" s="6">
        <f t="shared" si="1"/>
        <v>60</v>
      </c>
      <c r="J31" s="6"/>
      <c r="K31" s="6">
        <f t="shared" si="0"/>
        <v>648</v>
      </c>
      <c r="L31" s="8" t="s">
        <v>73</v>
      </c>
    </row>
    <row r="32" spans="1:12" s="3" customFormat="1">
      <c r="A32" s="11"/>
      <c r="B32" s="12"/>
      <c r="C32" s="12"/>
      <c r="D32" s="12"/>
      <c r="E32" s="12"/>
      <c r="F32" s="12"/>
      <c r="G32" s="12"/>
      <c r="H32" s="13"/>
      <c r="I32" s="13"/>
      <c r="J32" s="14"/>
      <c r="K32" s="7">
        <f>SUM(K4:K31)</f>
        <v>33890</v>
      </c>
    </row>
    <row r="33" spans="1:11" s="3" customFormat="1" ht="30" customHeight="1">
      <c r="A33" s="15" t="s">
        <v>36</v>
      </c>
      <c r="B33" s="15"/>
      <c r="C33" s="15"/>
      <c r="D33" s="15"/>
      <c r="E33" s="15"/>
      <c r="F33" s="15"/>
      <c r="G33" s="15"/>
      <c r="H33" s="16"/>
      <c r="I33" s="16"/>
      <c r="J33" s="16"/>
      <c r="K33" s="16"/>
    </row>
    <row r="34" spans="1:11" s="3" customFormat="1" ht="30" customHeight="1">
      <c r="A34" s="15" t="s">
        <v>37</v>
      </c>
      <c r="B34" s="15"/>
      <c r="C34" s="15"/>
      <c r="D34" s="15"/>
      <c r="E34" s="15"/>
      <c r="F34" s="15"/>
      <c r="G34" s="15"/>
      <c r="H34" s="16"/>
      <c r="I34" s="16"/>
      <c r="J34" s="16"/>
      <c r="K34" s="16"/>
    </row>
  </sheetData>
  <sortState ref="B4:L31">
    <sortCondition ref="B4"/>
  </sortState>
  <mergeCells count="7">
    <mergeCell ref="A32:J32"/>
    <mergeCell ref="A33:K33"/>
    <mergeCell ref="A34:K34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22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2024-06-06T06:23:18Z</cp:lastPrinted>
  <dcterms:created xsi:type="dcterms:W3CDTF">2024-06-05T10:34:15Z</dcterms:created>
  <dcterms:modified xsi:type="dcterms:W3CDTF">2024-06-06T06:24:22Z</dcterms:modified>
</cp:coreProperties>
</file>