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definedNames>
    <definedName name="_xlnm._FilterDatabase" localSheetId="0" hidden="1">Consignment!$F$1:$F$29</definedName>
  </definedNames>
  <calcPr calcId="124519"/>
</workbook>
</file>

<file path=xl/calcChain.xml><?xml version="1.0" encoding="utf-8"?>
<calcChain xmlns="http://schemas.openxmlformats.org/spreadsheetml/2006/main">
  <c r="K27" i="1"/>
  <c r="I5"/>
  <c r="K5" s="1"/>
  <c r="I6"/>
  <c r="K8"/>
  <c r="I10"/>
  <c r="K10" s="1"/>
  <c r="I11"/>
  <c r="I12"/>
  <c r="K12" s="1"/>
  <c r="I13"/>
  <c r="I14"/>
  <c r="I15"/>
  <c r="I16"/>
  <c r="I17"/>
  <c r="I18"/>
  <c r="I19"/>
  <c r="I20"/>
  <c r="I26"/>
  <c r="I4"/>
  <c r="H25"/>
  <c r="K25" s="1"/>
  <c r="H23"/>
  <c r="K23" s="1"/>
  <c r="H21"/>
  <c r="K21" s="1"/>
  <c r="H16"/>
  <c r="K16" s="1"/>
  <c r="H15"/>
  <c r="K15" s="1"/>
  <c r="H14"/>
  <c r="K14" s="1"/>
  <c r="H13"/>
  <c r="K13" s="1"/>
  <c r="H11"/>
  <c r="K11" s="1"/>
  <c r="H9"/>
  <c r="K9" s="1"/>
  <c r="H6"/>
  <c r="K6" s="1"/>
  <c r="H4"/>
  <c r="K4" s="1"/>
  <c r="H26"/>
  <c r="K26" s="1"/>
  <c r="H24"/>
  <c r="K24" s="1"/>
  <c r="H22"/>
  <c r="K22" s="1"/>
  <c r="H20"/>
  <c r="K20" s="1"/>
  <c r="H19"/>
  <c r="K19" s="1"/>
  <c r="H18"/>
  <c r="K18" s="1"/>
  <c r="H17"/>
  <c r="K17" s="1"/>
  <c r="H7"/>
  <c r="K7" s="1"/>
</calcChain>
</file>

<file path=xl/sharedStrings.xml><?xml version="1.0" encoding="utf-8"?>
<sst xmlns="http://schemas.openxmlformats.org/spreadsheetml/2006/main" count="156" uniqueCount="64">
  <si>
    <t>01/5/2025</t>
  </si>
  <si>
    <t>0376</t>
  </si>
  <si>
    <t>Small</t>
  </si>
  <si>
    <t>0348</t>
  </si>
  <si>
    <t>Medium</t>
  </si>
  <si>
    <t>0355</t>
  </si>
  <si>
    <t>Big</t>
  </si>
  <si>
    <t>07/5/2025</t>
  </si>
  <si>
    <t>0401</t>
  </si>
  <si>
    <t>0392</t>
  </si>
  <si>
    <t>13/5/2025</t>
  </si>
  <si>
    <t>507</t>
  </si>
  <si>
    <t>14/5/2025</t>
  </si>
  <si>
    <t>516</t>
  </si>
  <si>
    <t>19/5/2025</t>
  </si>
  <si>
    <t>0543</t>
  </si>
  <si>
    <t>0485</t>
  </si>
  <si>
    <t>561</t>
  </si>
  <si>
    <t>23/5/2025</t>
  </si>
  <si>
    <t>600</t>
  </si>
  <si>
    <t>572</t>
  </si>
  <si>
    <t>0601</t>
  </si>
  <si>
    <t>0596</t>
  </si>
  <si>
    <t>29/5/2025</t>
  </si>
  <si>
    <t>647</t>
  </si>
  <si>
    <t>30/5/2025</t>
  </si>
  <si>
    <t>0653</t>
  </si>
  <si>
    <t>SL</t>
  </si>
  <si>
    <t>JAA/00363</t>
  </si>
  <si>
    <t>JAA/00365</t>
  </si>
  <si>
    <t>JAA/00371</t>
  </si>
  <si>
    <t>JAA/00444</t>
  </si>
  <si>
    <t>JAA/00448</t>
  </si>
  <si>
    <t>JAA/00535</t>
  </si>
  <si>
    <t>JAA/00538</t>
  </si>
  <si>
    <t>JAA/00565</t>
  </si>
  <si>
    <t>JAA/00570</t>
  </si>
  <si>
    <t>JAA/00574</t>
  </si>
  <si>
    <t>JAA/00632</t>
  </si>
  <si>
    <t>JAA/00633</t>
  </si>
  <si>
    <t>JAA/00653</t>
  </si>
  <si>
    <t>JAA/00654</t>
  </si>
  <si>
    <t>JAA/00687</t>
  </si>
  <si>
    <t>JAA/00725</t>
  </si>
  <si>
    <t>LR NO</t>
  </si>
  <si>
    <t>DATE</t>
  </si>
  <si>
    <t>ROURKELA</t>
  </si>
  <si>
    <t>MALKANGIRI</t>
  </si>
  <si>
    <t>CTC</t>
  </si>
  <si>
    <t>FROM</t>
  </si>
  <si>
    <t>TO</t>
  </si>
  <si>
    <t>INV NO</t>
  </si>
  <si>
    <t>MODE</t>
  </si>
  <si>
    <t>CASE</t>
  </si>
  <si>
    <t>RATE</t>
  </si>
  <si>
    <t>AMOUNT</t>
  </si>
  <si>
    <t>INVOICE
ATC LOGISTICS,,8984191006
GST No:21CHVPB1842D2ZQ</t>
  </si>
  <si>
    <t xml:space="preserve">A N ALLIANCE
Address: PLOT NO.1094/1095 1ST FLOOR IPICOL CHHHAK, KHAIRA, P.O. JAGATPUR CUTTACK 754021 ,9861454445
GST No:21AANFA3536E1ZW
</t>
  </si>
  <si>
    <t>Thanking you for your business.
ATC LOGISTICS</t>
  </si>
  <si>
    <t>Kindly, verify &amp; confirm within 7 days, else GST will be filed by 20th JUNE, 2025. 
GST to be paid by Consignor under Reverse Charge Mechanism(RCM) as per GST.</t>
  </si>
  <si>
    <t>DD.CH.</t>
  </si>
  <si>
    <t>LR.CH</t>
  </si>
  <si>
    <t>(RUPEES TWENTY EIGHT THOUSAND FOUR HUNDRED SEVEN ONLY)</t>
  </si>
  <si>
    <t xml:space="preserve">Bill Date : 31/05/2025
Bill NO : 794
Total Amount : 28407.00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</si>
</sst>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 applyNumberFormat="1" applyFont="1"/>
    <xf numFmtId="0" fontId="0" fillId="0" borderId="1" xfId="0" applyNumberFormat="1" applyFont="1" applyBorder="1"/>
    <xf numFmtId="0" fontId="0" fillId="0" borderId="1" xfId="0" applyNumberFormat="1" applyBorder="1"/>
    <xf numFmtId="0" fontId="2" fillId="0" borderId="1" xfId="0" applyNumberFormat="1" applyFont="1" applyBorder="1" applyAlignment="1">
      <alignment horizontal="center"/>
    </xf>
    <xf numFmtId="0" fontId="2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2" fontId="0" fillId="0" borderId="1" xfId="0" applyNumberFormat="1" applyFont="1" applyBorder="1"/>
  </cellXfs>
  <cellStyles count="1">
    <cellStyle name="Normal" xfId="0" builtinId="0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133350</xdr:colOff>
      <xdr:row>0</xdr:row>
      <xdr:rowOff>66674</xdr:rowOff>
    </xdr:from>
    <xdr:to>
      <xdr:col>6</xdr:col>
      <xdr:colOff>266700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33350" y="66674"/>
          <a:ext cx="3409950" cy="895351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TC%20BILL%20ALL\ATC%20QUOTATION-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  <sheetName val="SAMSONITE"/>
    </sheetNames>
    <sheetDataSet>
      <sheetData sheetId="0"/>
      <sheetData sheetId="1"/>
      <sheetData sheetId="2">
        <row r="6">
          <cell r="B6" t="str">
            <v>BERHAMPUR</v>
          </cell>
          <cell r="C6">
            <v>270</v>
          </cell>
          <cell r="D6">
            <v>150</v>
          </cell>
          <cell r="E6">
            <v>98</v>
          </cell>
        </row>
        <row r="7">
          <cell r="B7" t="str">
            <v>JUNAGARH</v>
          </cell>
          <cell r="C7">
            <v>282</v>
          </cell>
          <cell r="D7">
            <v>213</v>
          </cell>
          <cell r="E7">
            <v>162</v>
          </cell>
        </row>
        <row r="8">
          <cell r="B8" t="str">
            <v>JHARSUGUDA</v>
          </cell>
          <cell r="C8">
            <v>270</v>
          </cell>
          <cell r="D8">
            <v>178</v>
          </cell>
          <cell r="E8">
            <v>121</v>
          </cell>
        </row>
        <row r="9">
          <cell r="B9" t="str">
            <v>JEYPORE</v>
          </cell>
          <cell r="C9">
            <v>282</v>
          </cell>
          <cell r="D9">
            <v>204</v>
          </cell>
          <cell r="E9">
            <v>155</v>
          </cell>
        </row>
        <row r="10">
          <cell r="B10" t="str">
            <v>KORAPUT</v>
          </cell>
          <cell r="C10">
            <v>328</v>
          </cell>
          <cell r="D10">
            <v>236</v>
          </cell>
          <cell r="E10">
            <v>178</v>
          </cell>
        </row>
        <row r="11">
          <cell r="B11" t="str">
            <v>ROURKELA</v>
          </cell>
          <cell r="C11">
            <v>270</v>
          </cell>
          <cell r="D11">
            <v>155</v>
          </cell>
          <cell r="E11">
            <v>98</v>
          </cell>
        </row>
        <row r="12">
          <cell r="B12" t="str">
            <v>SAMBALPUR</v>
          </cell>
          <cell r="C12">
            <v>270</v>
          </cell>
          <cell r="D12">
            <v>155</v>
          </cell>
          <cell r="E12">
            <v>98</v>
          </cell>
        </row>
        <row r="13">
          <cell r="B13" t="str">
            <v>NABARANGPUR</v>
          </cell>
          <cell r="C13">
            <v>328</v>
          </cell>
          <cell r="D13">
            <v>213</v>
          </cell>
          <cell r="E13">
            <v>155</v>
          </cell>
        </row>
        <row r="14">
          <cell r="B14" t="str">
            <v>UMERKOT</v>
          </cell>
          <cell r="C14">
            <v>385</v>
          </cell>
          <cell r="D14">
            <v>270</v>
          </cell>
          <cell r="E14">
            <v>213</v>
          </cell>
        </row>
        <row r="15">
          <cell r="B15" t="str">
            <v>BALASORE</v>
          </cell>
          <cell r="C15">
            <v>270</v>
          </cell>
          <cell r="D15">
            <v>144</v>
          </cell>
          <cell r="E15">
            <v>115</v>
          </cell>
        </row>
        <row r="16">
          <cell r="B16" t="str">
            <v>BARIPADA</v>
          </cell>
          <cell r="C16">
            <v>213</v>
          </cell>
          <cell r="D16">
            <v>167</v>
          </cell>
          <cell r="E16">
            <v>127</v>
          </cell>
        </row>
        <row r="17">
          <cell r="B17" t="str">
            <v>BOLANGIR</v>
          </cell>
          <cell r="C17">
            <v>207</v>
          </cell>
          <cell r="D17">
            <v>182</v>
          </cell>
          <cell r="E17">
            <v>136</v>
          </cell>
        </row>
        <row r="18">
          <cell r="B18" t="str">
            <v>MALKANGIRI</v>
          </cell>
          <cell r="C18">
            <v>282</v>
          </cell>
          <cell r="D18">
            <v>204</v>
          </cell>
          <cell r="E18">
            <v>155</v>
          </cell>
        </row>
        <row r="19">
          <cell r="B19" t="str">
            <v>JALESWAR</v>
          </cell>
          <cell r="D19">
            <v>150</v>
          </cell>
          <cell r="E19">
            <v>98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9"/>
  <sheetViews>
    <sheetView tabSelected="1" workbookViewId="0">
      <selection activeCell="P6" sqref="P6"/>
    </sheetView>
  </sheetViews>
  <sheetFormatPr defaultRowHeight="15"/>
  <cols>
    <col min="1" max="1" width="3" bestFit="1" customWidth="1"/>
    <col min="2" max="2" width="9.7109375" bestFit="1" customWidth="1"/>
    <col min="3" max="3" width="10.140625" bestFit="1" customWidth="1"/>
    <col min="4" max="4" width="7.5703125" bestFit="1" customWidth="1"/>
    <col min="5" max="5" width="6.42578125" bestFit="1" customWidth="1"/>
    <col min="6" max="6" width="12.28515625" bestFit="1" customWidth="1"/>
    <col min="7" max="7" width="5.42578125" bestFit="1" customWidth="1"/>
    <col min="8" max="8" width="6.5703125" bestFit="1" customWidth="1"/>
    <col min="9" max="9" width="7.5703125" bestFit="1" customWidth="1"/>
    <col min="10" max="10" width="6" bestFit="1" customWidth="1"/>
    <col min="11" max="11" width="9.42578125" bestFit="1" customWidth="1"/>
    <col min="12" max="12" width="8.42578125" bestFit="1" customWidth="1"/>
  </cols>
  <sheetData>
    <row r="1" spans="1:12" ht="84" customHeight="1">
      <c r="A1" s="4"/>
      <c r="B1" s="4"/>
      <c r="C1" s="4"/>
      <c r="D1" s="4"/>
      <c r="E1" s="4"/>
      <c r="F1" s="4"/>
      <c r="G1" s="4"/>
      <c r="H1" s="5" t="s">
        <v>56</v>
      </c>
      <c r="I1" s="5"/>
      <c r="J1" s="5"/>
      <c r="K1" s="5"/>
    </row>
    <row r="2" spans="1:12" ht="72.75" customHeight="1">
      <c r="A2" s="4" t="s">
        <v>57</v>
      </c>
      <c r="B2" s="4"/>
      <c r="C2" s="4"/>
      <c r="D2" s="4"/>
      <c r="E2" s="4"/>
      <c r="F2" s="4"/>
      <c r="G2" s="4"/>
      <c r="H2" s="5" t="s">
        <v>63</v>
      </c>
      <c r="I2" s="5"/>
      <c r="J2" s="5"/>
      <c r="K2" s="5"/>
    </row>
    <row r="3" spans="1:12" s="7" customFormat="1">
      <c r="A3" s="6" t="s">
        <v>27</v>
      </c>
      <c r="B3" s="6" t="s">
        <v>45</v>
      </c>
      <c r="C3" s="6" t="s">
        <v>44</v>
      </c>
      <c r="D3" s="6" t="s">
        <v>51</v>
      </c>
      <c r="E3" s="6" t="s">
        <v>49</v>
      </c>
      <c r="F3" s="6" t="s">
        <v>50</v>
      </c>
      <c r="G3" s="6" t="s">
        <v>53</v>
      </c>
      <c r="H3" s="3" t="s">
        <v>54</v>
      </c>
      <c r="I3" s="3" t="s">
        <v>60</v>
      </c>
      <c r="J3" s="3" t="s">
        <v>61</v>
      </c>
      <c r="K3" s="3" t="s">
        <v>55</v>
      </c>
      <c r="L3" s="6" t="s">
        <v>52</v>
      </c>
    </row>
    <row r="4" spans="1:12">
      <c r="A4" s="1">
        <v>1</v>
      </c>
      <c r="B4" s="1" t="s">
        <v>0</v>
      </c>
      <c r="C4" s="1" t="s">
        <v>28</v>
      </c>
      <c r="D4" s="1" t="s">
        <v>1</v>
      </c>
      <c r="E4" s="2" t="s">
        <v>48</v>
      </c>
      <c r="F4" s="1" t="s">
        <v>46</v>
      </c>
      <c r="G4" s="1">
        <v>4</v>
      </c>
      <c r="H4" s="15">
        <f>VLOOKUP(F4,'[1]A N ALLIANCE'!$B$6:$E$19,4,FALSE)</f>
        <v>98</v>
      </c>
      <c r="I4" s="15">
        <f>G4*10</f>
        <v>40</v>
      </c>
      <c r="J4" s="15">
        <v>25</v>
      </c>
      <c r="K4" s="15">
        <f>G4*H4+I4+J4</f>
        <v>457</v>
      </c>
      <c r="L4" s="1" t="s">
        <v>2</v>
      </c>
    </row>
    <row r="5" spans="1:12">
      <c r="A5" s="1">
        <v>2</v>
      </c>
      <c r="B5" s="1" t="s">
        <v>0</v>
      </c>
      <c r="C5" s="1" t="s">
        <v>29</v>
      </c>
      <c r="D5" s="1" t="s">
        <v>3</v>
      </c>
      <c r="E5" s="2" t="s">
        <v>48</v>
      </c>
      <c r="F5" s="1" t="s">
        <v>46</v>
      </c>
      <c r="G5" s="1">
        <v>6</v>
      </c>
      <c r="H5" s="15">
        <v>125</v>
      </c>
      <c r="I5" s="15">
        <f t="shared" ref="I5:I26" si="0">G5*10</f>
        <v>60</v>
      </c>
      <c r="J5" s="15">
        <v>25</v>
      </c>
      <c r="K5" s="15">
        <f t="shared" ref="K5:K26" si="1">G5*H5+I5+J5</f>
        <v>835</v>
      </c>
      <c r="L5" s="1" t="s">
        <v>4</v>
      </c>
    </row>
    <row r="6" spans="1:12">
      <c r="A6" s="1">
        <v>3</v>
      </c>
      <c r="B6" s="1" t="s">
        <v>0</v>
      </c>
      <c r="C6" s="1" t="s">
        <v>29</v>
      </c>
      <c r="D6" s="1" t="s">
        <v>3</v>
      </c>
      <c r="E6" s="2" t="s">
        <v>48</v>
      </c>
      <c r="F6" s="1" t="s">
        <v>46</v>
      </c>
      <c r="G6" s="1">
        <v>23</v>
      </c>
      <c r="H6" s="15">
        <f>VLOOKUP(F6,'[1]A N ALLIANCE'!$B$6:$E$19,4,FALSE)</f>
        <v>98</v>
      </c>
      <c r="I6" s="15">
        <f t="shared" si="0"/>
        <v>230</v>
      </c>
      <c r="J6" s="15">
        <v>25</v>
      </c>
      <c r="K6" s="15">
        <f t="shared" si="1"/>
        <v>2509</v>
      </c>
      <c r="L6" s="1" t="s">
        <v>2</v>
      </c>
    </row>
    <row r="7" spans="1:12">
      <c r="A7" s="1">
        <v>4</v>
      </c>
      <c r="B7" s="1" t="s">
        <v>0</v>
      </c>
      <c r="C7" s="1" t="s">
        <v>30</v>
      </c>
      <c r="D7" s="1" t="s">
        <v>5</v>
      </c>
      <c r="E7" s="2" t="s">
        <v>48</v>
      </c>
      <c r="F7" s="1" t="s">
        <v>47</v>
      </c>
      <c r="G7" s="1">
        <v>6</v>
      </c>
      <c r="H7" s="15">
        <f>VLOOKUP(F7,'[1]A N ALLIANCE'!$B$6:$D$19,3,FALSE)</f>
        <v>204</v>
      </c>
      <c r="I7" s="15">
        <v>600</v>
      </c>
      <c r="J7" s="15">
        <v>25</v>
      </c>
      <c r="K7" s="15">
        <f t="shared" si="1"/>
        <v>1849</v>
      </c>
      <c r="L7" s="1" t="s">
        <v>6</v>
      </c>
    </row>
    <row r="8" spans="1:12">
      <c r="A8" s="1">
        <v>5</v>
      </c>
      <c r="B8" s="1" t="s">
        <v>0</v>
      </c>
      <c r="C8" s="1" t="s">
        <v>30</v>
      </c>
      <c r="D8" s="1" t="s">
        <v>5</v>
      </c>
      <c r="E8" s="2" t="s">
        <v>48</v>
      </c>
      <c r="F8" s="1" t="s">
        <v>47</v>
      </c>
      <c r="G8" s="1">
        <v>2</v>
      </c>
      <c r="H8" s="15">
        <v>180</v>
      </c>
      <c r="I8" s="15">
        <v>200</v>
      </c>
      <c r="J8" s="15">
        <v>25</v>
      </c>
      <c r="K8" s="15">
        <f t="shared" si="1"/>
        <v>585</v>
      </c>
      <c r="L8" s="1" t="s">
        <v>4</v>
      </c>
    </row>
    <row r="9" spans="1:12">
      <c r="A9" s="1">
        <v>6</v>
      </c>
      <c r="B9" s="1" t="s">
        <v>0</v>
      </c>
      <c r="C9" s="1" t="s">
        <v>30</v>
      </c>
      <c r="D9" s="1" t="s">
        <v>5</v>
      </c>
      <c r="E9" s="2" t="s">
        <v>48</v>
      </c>
      <c r="F9" s="1" t="s">
        <v>47</v>
      </c>
      <c r="G9" s="1">
        <v>2</v>
      </c>
      <c r="H9" s="15">
        <f>VLOOKUP(F9,'[1]A N ALLIANCE'!$B$6:$E$19,4,FALSE)</f>
        <v>155</v>
      </c>
      <c r="I9" s="15">
        <v>100</v>
      </c>
      <c r="J9" s="15">
        <v>25</v>
      </c>
      <c r="K9" s="15">
        <f t="shared" si="1"/>
        <v>435</v>
      </c>
      <c r="L9" s="1" t="s">
        <v>2</v>
      </c>
    </row>
    <row r="10" spans="1:12">
      <c r="A10" s="1">
        <v>7</v>
      </c>
      <c r="B10" s="1" t="s">
        <v>7</v>
      </c>
      <c r="C10" s="1" t="s">
        <v>31</v>
      </c>
      <c r="D10" s="1" t="s">
        <v>8</v>
      </c>
      <c r="E10" s="2" t="s">
        <v>48</v>
      </c>
      <c r="F10" s="1" t="s">
        <v>46</v>
      </c>
      <c r="G10" s="1">
        <v>4</v>
      </c>
      <c r="H10" s="15">
        <v>125</v>
      </c>
      <c r="I10" s="15">
        <f t="shared" si="0"/>
        <v>40</v>
      </c>
      <c r="J10" s="15">
        <v>25</v>
      </c>
      <c r="K10" s="15">
        <f t="shared" si="1"/>
        <v>565</v>
      </c>
      <c r="L10" s="1" t="s">
        <v>4</v>
      </c>
    </row>
    <row r="11" spans="1:12">
      <c r="A11" s="1">
        <v>8</v>
      </c>
      <c r="B11" s="1" t="s">
        <v>7</v>
      </c>
      <c r="C11" s="1" t="s">
        <v>31</v>
      </c>
      <c r="D11" s="1" t="s">
        <v>8</v>
      </c>
      <c r="E11" s="2" t="s">
        <v>48</v>
      </c>
      <c r="F11" s="1" t="s">
        <v>46</v>
      </c>
      <c r="G11" s="1">
        <v>4</v>
      </c>
      <c r="H11" s="15">
        <f>VLOOKUP(F11,'[1]A N ALLIANCE'!$B$6:$E$19,4,FALSE)</f>
        <v>98</v>
      </c>
      <c r="I11" s="15">
        <f t="shared" si="0"/>
        <v>40</v>
      </c>
      <c r="J11" s="15">
        <v>25</v>
      </c>
      <c r="K11" s="15">
        <f t="shared" si="1"/>
        <v>457</v>
      </c>
      <c r="L11" s="1" t="s">
        <v>2</v>
      </c>
    </row>
    <row r="12" spans="1:12">
      <c r="A12" s="1">
        <v>9</v>
      </c>
      <c r="B12" s="1" t="s">
        <v>7</v>
      </c>
      <c r="C12" s="1" t="s">
        <v>32</v>
      </c>
      <c r="D12" s="1" t="s">
        <v>9</v>
      </c>
      <c r="E12" s="2" t="s">
        <v>48</v>
      </c>
      <c r="F12" s="1" t="s">
        <v>46</v>
      </c>
      <c r="G12" s="1">
        <v>20</v>
      </c>
      <c r="H12" s="15">
        <v>125</v>
      </c>
      <c r="I12" s="15">
        <f t="shared" si="0"/>
        <v>200</v>
      </c>
      <c r="J12" s="15">
        <v>25</v>
      </c>
      <c r="K12" s="15">
        <f t="shared" si="1"/>
        <v>2725</v>
      </c>
      <c r="L12" s="1" t="s">
        <v>4</v>
      </c>
    </row>
    <row r="13" spans="1:12">
      <c r="A13" s="1">
        <v>10</v>
      </c>
      <c r="B13" s="1" t="s">
        <v>7</v>
      </c>
      <c r="C13" s="1" t="s">
        <v>32</v>
      </c>
      <c r="D13" s="1" t="s">
        <v>9</v>
      </c>
      <c r="E13" s="2" t="s">
        <v>48</v>
      </c>
      <c r="F13" s="1" t="s">
        <v>46</v>
      </c>
      <c r="G13" s="1">
        <v>20</v>
      </c>
      <c r="H13" s="15">
        <f>VLOOKUP(F13,'[1]A N ALLIANCE'!$B$6:$E$19,4,FALSE)</f>
        <v>98</v>
      </c>
      <c r="I13" s="15">
        <f t="shared" si="0"/>
        <v>200</v>
      </c>
      <c r="J13" s="15">
        <v>25</v>
      </c>
      <c r="K13" s="15">
        <f t="shared" si="1"/>
        <v>2185</v>
      </c>
      <c r="L13" s="1" t="s">
        <v>2</v>
      </c>
    </row>
    <row r="14" spans="1:12">
      <c r="A14" s="1">
        <v>11</v>
      </c>
      <c r="B14" s="1" t="s">
        <v>10</v>
      </c>
      <c r="C14" s="1" t="s">
        <v>33</v>
      </c>
      <c r="D14" s="1" t="s">
        <v>11</v>
      </c>
      <c r="E14" s="2" t="s">
        <v>48</v>
      </c>
      <c r="F14" s="1" t="s">
        <v>46</v>
      </c>
      <c r="G14" s="1">
        <v>2</v>
      </c>
      <c r="H14" s="15">
        <f>VLOOKUP(F14,'[1]A N ALLIANCE'!$B$6:$E$19,4,FALSE)</f>
        <v>98</v>
      </c>
      <c r="I14" s="15">
        <f t="shared" si="0"/>
        <v>20</v>
      </c>
      <c r="J14" s="15">
        <v>25</v>
      </c>
      <c r="K14" s="15">
        <f t="shared" si="1"/>
        <v>241</v>
      </c>
      <c r="L14" s="1" t="s">
        <v>2</v>
      </c>
    </row>
    <row r="15" spans="1:12">
      <c r="A15" s="1">
        <v>12</v>
      </c>
      <c r="B15" s="1" t="s">
        <v>12</v>
      </c>
      <c r="C15" s="1" t="s">
        <v>34</v>
      </c>
      <c r="D15" s="1" t="s">
        <v>13</v>
      </c>
      <c r="E15" s="2" t="s">
        <v>48</v>
      </c>
      <c r="F15" s="1" t="s">
        <v>46</v>
      </c>
      <c r="G15" s="1">
        <v>5</v>
      </c>
      <c r="H15" s="15">
        <f>VLOOKUP(F15,'[1]A N ALLIANCE'!$B$6:$E$19,4,FALSE)</f>
        <v>98</v>
      </c>
      <c r="I15" s="15">
        <f t="shared" si="0"/>
        <v>50</v>
      </c>
      <c r="J15" s="15">
        <v>25</v>
      </c>
      <c r="K15" s="15">
        <f t="shared" si="1"/>
        <v>565</v>
      </c>
      <c r="L15" s="1" t="s">
        <v>2</v>
      </c>
    </row>
    <row r="16" spans="1:12">
      <c r="A16" s="1">
        <v>13</v>
      </c>
      <c r="B16" s="1" t="s">
        <v>14</v>
      </c>
      <c r="C16" s="1" t="s">
        <v>35</v>
      </c>
      <c r="D16" s="1" t="s">
        <v>15</v>
      </c>
      <c r="E16" s="2" t="s">
        <v>48</v>
      </c>
      <c r="F16" s="1" t="s">
        <v>46</v>
      </c>
      <c r="G16" s="1">
        <v>3</v>
      </c>
      <c r="H16" s="15">
        <f>VLOOKUP(F16,'[1]A N ALLIANCE'!$B$6:$E$19,4,FALSE)</f>
        <v>98</v>
      </c>
      <c r="I16" s="15">
        <f t="shared" si="0"/>
        <v>30</v>
      </c>
      <c r="J16" s="15">
        <v>25</v>
      </c>
      <c r="K16" s="15">
        <f t="shared" si="1"/>
        <v>349</v>
      </c>
      <c r="L16" s="1" t="s">
        <v>2</v>
      </c>
    </row>
    <row r="17" spans="1:12">
      <c r="A17" s="1">
        <v>14</v>
      </c>
      <c r="B17" s="1" t="s">
        <v>14</v>
      </c>
      <c r="C17" s="1" t="s">
        <v>36</v>
      </c>
      <c r="D17" s="1" t="s">
        <v>16</v>
      </c>
      <c r="E17" s="2" t="s">
        <v>48</v>
      </c>
      <c r="F17" s="1" t="s">
        <v>46</v>
      </c>
      <c r="G17" s="1">
        <v>10</v>
      </c>
      <c r="H17" s="15">
        <f>VLOOKUP(F17,'[1]A N ALLIANCE'!$B$6:$D$19,3,FALSE)</f>
        <v>155</v>
      </c>
      <c r="I17" s="15">
        <f t="shared" si="0"/>
        <v>100</v>
      </c>
      <c r="J17" s="15">
        <v>25</v>
      </c>
      <c r="K17" s="15">
        <f t="shared" si="1"/>
        <v>1675</v>
      </c>
      <c r="L17" s="1" t="s">
        <v>6</v>
      </c>
    </row>
    <row r="18" spans="1:12">
      <c r="A18" s="1">
        <v>15</v>
      </c>
      <c r="B18" s="1" t="s">
        <v>14</v>
      </c>
      <c r="C18" s="1" t="s">
        <v>37</v>
      </c>
      <c r="D18" s="1" t="s">
        <v>17</v>
      </c>
      <c r="E18" s="2" t="s">
        <v>48</v>
      </c>
      <c r="F18" s="1" t="s">
        <v>46</v>
      </c>
      <c r="G18" s="1">
        <v>19</v>
      </c>
      <c r="H18" s="15">
        <f>VLOOKUP(F18,'[1]A N ALLIANCE'!$B$6:$D$19,3,FALSE)</f>
        <v>155</v>
      </c>
      <c r="I18" s="15">
        <f t="shared" si="0"/>
        <v>190</v>
      </c>
      <c r="J18" s="15">
        <v>25</v>
      </c>
      <c r="K18" s="15">
        <f t="shared" si="1"/>
        <v>3160</v>
      </c>
      <c r="L18" s="1" t="s">
        <v>6</v>
      </c>
    </row>
    <row r="19" spans="1:12">
      <c r="A19" s="1">
        <v>16</v>
      </c>
      <c r="B19" s="1" t="s">
        <v>18</v>
      </c>
      <c r="C19" s="1" t="s">
        <v>38</v>
      </c>
      <c r="D19" s="1" t="s">
        <v>19</v>
      </c>
      <c r="E19" s="2" t="s">
        <v>48</v>
      </c>
      <c r="F19" s="1" t="s">
        <v>46</v>
      </c>
      <c r="G19" s="1">
        <v>3</v>
      </c>
      <c r="H19" s="15">
        <f>VLOOKUP(F19,'[1]A N ALLIANCE'!$B$6:$D$19,3,FALSE)</f>
        <v>155</v>
      </c>
      <c r="I19" s="15">
        <f t="shared" si="0"/>
        <v>30</v>
      </c>
      <c r="J19" s="15">
        <v>25</v>
      </c>
      <c r="K19" s="15">
        <f t="shared" si="1"/>
        <v>520</v>
      </c>
      <c r="L19" s="1" t="s">
        <v>6</v>
      </c>
    </row>
    <row r="20" spans="1:12">
      <c r="A20" s="1">
        <v>17</v>
      </c>
      <c r="B20" s="1" t="s">
        <v>18</v>
      </c>
      <c r="C20" s="1" t="s">
        <v>39</v>
      </c>
      <c r="D20" s="1" t="s">
        <v>20</v>
      </c>
      <c r="E20" s="2" t="s">
        <v>48</v>
      </c>
      <c r="F20" s="1" t="s">
        <v>46</v>
      </c>
      <c r="G20" s="1">
        <v>6</v>
      </c>
      <c r="H20" s="15">
        <f>VLOOKUP(F20,'[1]A N ALLIANCE'!$B$6:$D$19,3,FALSE)</f>
        <v>155</v>
      </c>
      <c r="I20" s="15">
        <f t="shared" si="0"/>
        <v>60</v>
      </c>
      <c r="J20" s="15">
        <v>25</v>
      </c>
      <c r="K20" s="15">
        <f t="shared" si="1"/>
        <v>1015</v>
      </c>
      <c r="L20" s="1" t="s">
        <v>6</v>
      </c>
    </row>
    <row r="21" spans="1:12">
      <c r="A21" s="1">
        <v>18</v>
      </c>
      <c r="B21" s="1" t="s">
        <v>18</v>
      </c>
      <c r="C21" s="1" t="s">
        <v>40</v>
      </c>
      <c r="D21" s="1" t="s">
        <v>21</v>
      </c>
      <c r="E21" s="2" t="s">
        <v>48</v>
      </c>
      <c r="F21" s="1" t="s">
        <v>47</v>
      </c>
      <c r="G21" s="1">
        <v>3</v>
      </c>
      <c r="H21" s="15">
        <f>VLOOKUP(F21,'[1]A N ALLIANCE'!$B$6:$E$19,4,FALSE)</f>
        <v>155</v>
      </c>
      <c r="I21" s="15">
        <v>150</v>
      </c>
      <c r="J21" s="15">
        <v>25</v>
      </c>
      <c r="K21" s="15">
        <f t="shared" si="1"/>
        <v>640</v>
      </c>
      <c r="L21" s="1" t="s">
        <v>2</v>
      </c>
    </row>
    <row r="22" spans="1:12">
      <c r="A22" s="1">
        <v>19</v>
      </c>
      <c r="B22" s="1" t="s">
        <v>18</v>
      </c>
      <c r="C22" s="1" t="s">
        <v>41</v>
      </c>
      <c r="D22" s="1" t="s">
        <v>22</v>
      </c>
      <c r="E22" s="2" t="s">
        <v>48</v>
      </c>
      <c r="F22" s="1" t="s">
        <v>47</v>
      </c>
      <c r="G22" s="1">
        <v>10</v>
      </c>
      <c r="H22" s="15">
        <f>VLOOKUP(F22,'[1]A N ALLIANCE'!$B$6:$D$19,3,FALSE)</f>
        <v>204</v>
      </c>
      <c r="I22" s="15">
        <v>1000</v>
      </c>
      <c r="J22" s="15">
        <v>25</v>
      </c>
      <c r="K22" s="15">
        <f t="shared" si="1"/>
        <v>3065</v>
      </c>
      <c r="L22" s="1" t="s">
        <v>6</v>
      </c>
    </row>
    <row r="23" spans="1:12">
      <c r="A23" s="1">
        <v>20</v>
      </c>
      <c r="B23" s="1" t="s">
        <v>18</v>
      </c>
      <c r="C23" s="1" t="s">
        <v>41</v>
      </c>
      <c r="D23" s="1" t="s">
        <v>22</v>
      </c>
      <c r="E23" s="2" t="s">
        <v>48</v>
      </c>
      <c r="F23" s="1" t="s">
        <v>47</v>
      </c>
      <c r="G23" s="1">
        <v>8</v>
      </c>
      <c r="H23" s="15">
        <f>VLOOKUP(F23,'[1]A N ALLIANCE'!$B$6:$E$19,4,FALSE)</f>
        <v>155</v>
      </c>
      <c r="I23" s="15">
        <v>400</v>
      </c>
      <c r="J23" s="15">
        <v>25</v>
      </c>
      <c r="K23" s="15">
        <f t="shared" si="1"/>
        <v>1665</v>
      </c>
      <c r="L23" s="1" t="s">
        <v>2</v>
      </c>
    </row>
    <row r="24" spans="1:12">
      <c r="A24" s="1">
        <v>21</v>
      </c>
      <c r="B24" s="1" t="s">
        <v>23</v>
      </c>
      <c r="C24" s="1" t="s">
        <v>42</v>
      </c>
      <c r="D24" s="1" t="s">
        <v>24</v>
      </c>
      <c r="E24" s="2" t="s">
        <v>48</v>
      </c>
      <c r="F24" s="1" t="s">
        <v>47</v>
      </c>
      <c r="G24" s="1">
        <v>5</v>
      </c>
      <c r="H24" s="15">
        <f>VLOOKUP(F24,'[1]A N ALLIANCE'!$B$6:$D$19,3,FALSE)</f>
        <v>204</v>
      </c>
      <c r="I24" s="15">
        <v>500</v>
      </c>
      <c r="J24" s="15">
        <v>25</v>
      </c>
      <c r="K24" s="15">
        <f t="shared" si="1"/>
        <v>1545</v>
      </c>
      <c r="L24" s="1" t="s">
        <v>6</v>
      </c>
    </row>
    <row r="25" spans="1:12">
      <c r="A25" s="1">
        <v>22</v>
      </c>
      <c r="B25" s="1" t="s">
        <v>23</v>
      </c>
      <c r="C25" s="1" t="s">
        <v>42</v>
      </c>
      <c r="D25" s="1" t="s">
        <v>24</v>
      </c>
      <c r="E25" s="2" t="s">
        <v>48</v>
      </c>
      <c r="F25" s="1" t="s">
        <v>47</v>
      </c>
      <c r="G25" s="1">
        <v>4</v>
      </c>
      <c r="H25" s="15">
        <f>VLOOKUP(F25,'[1]A N ALLIANCE'!$B$6:$E$19,4,FALSE)</f>
        <v>155</v>
      </c>
      <c r="I25" s="15">
        <v>200</v>
      </c>
      <c r="J25" s="15">
        <v>25</v>
      </c>
      <c r="K25" s="15">
        <f t="shared" si="1"/>
        <v>845</v>
      </c>
      <c r="L25" s="1" t="s">
        <v>2</v>
      </c>
    </row>
    <row r="26" spans="1:12">
      <c r="A26" s="1">
        <v>23</v>
      </c>
      <c r="B26" s="1" t="s">
        <v>25</v>
      </c>
      <c r="C26" s="1" t="s">
        <v>43</v>
      </c>
      <c r="D26" s="1" t="s">
        <v>26</v>
      </c>
      <c r="E26" s="2" t="s">
        <v>48</v>
      </c>
      <c r="F26" s="1" t="s">
        <v>46</v>
      </c>
      <c r="G26" s="1">
        <v>3</v>
      </c>
      <c r="H26" s="15">
        <f>VLOOKUP(F26,'[1]A N ALLIANCE'!$B$6:$D$19,3,FALSE)</f>
        <v>155</v>
      </c>
      <c r="I26" s="15">
        <f t="shared" si="0"/>
        <v>30</v>
      </c>
      <c r="J26" s="15">
        <v>25</v>
      </c>
      <c r="K26" s="15">
        <f t="shared" si="1"/>
        <v>520</v>
      </c>
      <c r="L26" s="1" t="s">
        <v>6</v>
      </c>
    </row>
    <row r="27" spans="1:12" ht="15.75" customHeight="1">
      <c r="A27" s="8" t="s">
        <v>62</v>
      </c>
      <c r="B27" s="9"/>
      <c r="C27" s="9"/>
      <c r="D27" s="9"/>
      <c r="E27" s="9"/>
      <c r="F27" s="9"/>
      <c r="G27" s="10"/>
      <c r="H27" s="10"/>
      <c r="I27" s="10"/>
      <c r="J27" s="11"/>
      <c r="K27" s="12">
        <f>SUM(K4:K26)</f>
        <v>28407</v>
      </c>
    </row>
    <row r="28" spans="1:12" ht="30" customHeight="1">
      <c r="A28" s="13" t="s">
        <v>59</v>
      </c>
      <c r="B28" s="13"/>
      <c r="C28" s="13"/>
      <c r="D28" s="13"/>
      <c r="E28" s="13"/>
      <c r="F28" s="13"/>
      <c r="G28" s="14"/>
      <c r="H28" s="14"/>
      <c r="I28" s="14"/>
      <c r="J28" s="14"/>
      <c r="K28" s="14"/>
    </row>
    <row r="29" spans="1:12" ht="33" customHeight="1">
      <c r="A29" s="13" t="s">
        <v>58</v>
      </c>
      <c r="B29" s="13"/>
      <c r="C29" s="13"/>
      <c r="D29" s="13"/>
      <c r="E29" s="13"/>
      <c r="F29" s="13"/>
      <c r="G29" s="14"/>
      <c r="H29" s="14"/>
      <c r="I29" s="14"/>
      <c r="J29" s="14"/>
      <c r="K29" s="14"/>
    </row>
  </sheetData>
  <mergeCells count="7">
    <mergeCell ref="A27:J27"/>
    <mergeCell ref="A28:K28"/>
    <mergeCell ref="A29:K29"/>
    <mergeCell ref="A1:G1"/>
    <mergeCell ref="H1:K1"/>
    <mergeCell ref="A2:G2"/>
    <mergeCell ref="H2:K2"/>
  </mergeCells>
  <conditionalFormatting sqref="C1:C2">
    <cfRule type="duplicateValues" dxfId="3" priority="2"/>
  </conditionalFormatting>
  <conditionalFormatting sqref="C27:C29">
    <cfRule type="duplicateValues" dxfId="1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2025-06-05T05:00:37Z</dcterms:created>
  <dcterms:modified xsi:type="dcterms:W3CDTF">2025-06-05T05:00:37Z</dcterms:modified>
</cp:coreProperties>
</file>