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4" i="1"/>
  <c r="G2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4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I12"/>
  <c r="L12" s="1"/>
  <c r="I16"/>
  <c r="L16" s="1"/>
  <c r="I20"/>
  <c r="L20" s="1"/>
  <c r="I4"/>
  <c r="L4" s="1"/>
  <c r="J4"/>
  <c r="I8" l="1"/>
  <c r="L8" s="1"/>
  <c r="I21"/>
  <c r="L21" s="1"/>
  <c r="I17"/>
  <c r="L17" s="1"/>
  <c r="I13"/>
  <c r="L13" s="1"/>
  <c r="I9"/>
  <c r="L9" s="1"/>
  <c r="I5"/>
  <c r="L5" s="1"/>
  <c r="I22"/>
  <c r="L22" s="1"/>
  <c r="I18"/>
  <c r="L18" s="1"/>
  <c r="I14"/>
  <c r="L14" s="1"/>
  <c r="I10"/>
  <c r="L10" s="1"/>
  <c r="I6"/>
  <c r="L6" s="1"/>
  <c r="I23"/>
  <c r="L23" s="1"/>
  <c r="I19"/>
  <c r="L19" s="1"/>
  <c r="I15"/>
  <c r="L15" s="1"/>
  <c r="I11"/>
  <c r="L11" s="1"/>
  <c r="I7"/>
  <c r="L7" s="1"/>
</calcChain>
</file>

<file path=xl/sharedStrings.xml><?xml version="1.0" encoding="utf-8"?>
<sst xmlns="http://schemas.openxmlformats.org/spreadsheetml/2006/main" count="118" uniqueCount="72">
  <si>
    <t>07/1/2026</t>
  </si>
  <si>
    <t>5642/5643</t>
  </si>
  <si>
    <t>5638/5639</t>
  </si>
  <si>
    <t>05/1/2026</t>
  </si>
  <si>
    <t>5527</t>
  </si>
  <si>
    <t>5521/5522/5523</t>
  </si>
  <si>
    <t>10/1/2026</t>
  </si>
  <si>
    <t>6016</t>
  </si>
  <si>
    <t>6009</t>
  </si>
  <si>
    <t>5881</t>
  </si>
  <si>
    <t>12/1/2026</t>
  </si>
  <si>
    <t>5880</t>
  </si>
  <si>
    <t>5875/5876/5877/79</t>
  </si>
  <si>
    <t>6234</t>
  </si>
  <si>
    <t>13/1/2026</t>
  </si>
  <si>
    <t>1420/1442</t>
  </si>
  <si>
    <t>1421</t>
  </si>
  <si>
    <t>16/1/2026</t>
  </si>
  <si>
    <t>6739</t>
  </si>
  <si>
    <t>6734/6735/6736/37</t>
  </si>
  <si>
    <t>6738</t>
  </si>
  <si>
    <t>27/1/2026</t>
  </si>
  <si>
    <t>7477</t>
  </si>
  <si>
    <t>28/1/2026</t>
  </si>
  <si>
    <t>7536/7537</t>
  </si>
  <si>
    <t>7531/32/33/34/35</t>
  </si>
  <si>
    <t>31/1/2026</t>
  </si>
  <si>
    <t>1942</t>
  </si>
  <si>
    <t>1938</t>
  </si>
  <si>
    <t>JA/17179</t>
  </si>
  <si>
    <t>JA/17180</t>
  </si>
  <si>
    <t>JA/17248</t>
  </si>
  <si>
    <t>JA/17249</t>
  </si>
  <si>
    <t>JA/17378</t>
  </si>
  <si>
    <t>JA/17380</t>
  </si>
  <si>
    <t>JA/17447</t>
  </si>
  <si>
    <t>JA/17450</t>
  </si>
  <si>
    <t>JA/17451</t>
  </si>
  <si>
    <t>JA/17554</t>
  </si>
  <si>
    <t>JA/17592</t>
  </si>
  <si>
    <t>JA/17593</t>
  </si>
  <si>
    <t>JA/17717</t>
  </si>
  <si>
    <t>JA/17719</t>
  </si>
  <si>
    <t>JA/17726</t>
  </si>
  <si>
    <t>JA/18202</t>
  </si>
  <si>
    <t>JA/18280</t>
  </si>
  <si>
    <t>JA/18281</t>
  </si>
  <si>
    <t>JA/18433</t>
  </si>
  <si>
    <t>JA/18434</t>
  </si>
  <si>
    <t>BARIPADA</t>
  </si>
  <si>
    <t>ANGUL</t>
  </si>
  <si>
    <t>JAJPUR TOWN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</si>
  <si>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</si>
  <si>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</si>
  <si>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</si>
  <si>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</si>
  <si>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</si>
  <si>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</si>
  <si>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</si>
  <si>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</si>
  <si>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</si>
  <si>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</si>
  <si>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</si>
  <si>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</si>
  <si>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</si>
  <si>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</si>
  <si>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</si>
  <si>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</si>
  <si>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Thanking you for your business.
PRAGATI LOGISTICS</t>
  </si>
  <si>
    <t>Kindly, verify &amp; confirm within 7 days, else GST will be filed by 20th FEB, 2026
GST to be paid by Consignor under Reverse Charge Mechanism(RCM) as per GST.</t>
  </si>
  <si>
    <t>Bill Date: 31/01/2026
Bill NO : 26079
Total Amount : 5792.00</t>
  </si>
  <si>
    <t>(RUPEES FIVE THOUSAND SEVEN HUNDRED NINETY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</si>
</sst>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/>
    <xf numFmtId="0" fontId="0" fillId="0" borderId="0" xfId="0" applyNumberFormat="1" applyFont="1" applyAlignment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295275</xdr:colOff>
      <xdr:row>0</xdr:row>
      <xdr:rowOff>1031143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152900" cy="97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topLeftCell="A10" workbookViewId="0">
      <selection activeCell="P24" sqref="P2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7.85546875" style="3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7.5703125" bestFit="1" customWidth="1"/>
  </cols>
  <sheetData>
    <row r="1" spans="1:15" s="9" customFormat="1" ht="90" customHeight="1">
      <c r="A1" s="20"/>
      <c r="B1" s="20"/>
      <c r="C1" s="20"/>
      <c r="D1" s="20"/>
      <c r="E1" s="20"/>
      <c r="F1" s="20"/>
      <c r="G1" s="20"/>
      <c r="H1" s="21" t="s">
        <v>66</v>
      </c>
      <c r="I1" s="21"/>
      <c r="J1" s="21"/>
      <c r="K1" s="21"/>
      <c r="L1" s="21"/>
      <c r="O1" s="10"/>
    </row>
    <row r="2" spans="1:15" s="9" customFormat="1" ht="83.25" customHeight="1">
      <c r="A2" s="22" t="s">
        <v>67</v>
      </c>
      <c r="B2" s="23"/>
      <c r="C2" s="23"/>
      <c r="D2" s="23"/>
      <c r="E2" s="23"/>
      <c r="F2" s="23"/>
      <c r="G2" s="24"/>
      <c r="H2" s="21" t="s">
        <v>70</v>
      </c>
      <c r="I2" s="21"/>
      <c r="J2" s="21"/>
      <c r="K2" s="21"/>
      <c r="L2" s="21"/>
    </row>
    <row r="3" spans="1:15" s="6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7" t="s">
        <v>61</v>
      </c>
      <c r="I3" s="7" t="s">
        <v>62</v>
      </c>
      <c r="J3" s="7" t="s">
        <v>63</v>
      </c>
      <c r="K3" s="7" t="s">
        <v>64</v>
      </c>
      <c r="L3" s="7" t="s">
        <v>65</v>
      </c>
    </row>
    <row r="4" spans="1:15">
      <c r="A4" s="1">
        <v>1</v>
      </c>
      <c r="B4" s="1" t="s">
        <v>3</v>
      </c>
      <c r="C4" s="1" t="s">
        <v>31</v>
      </c>
      <c r="D4" s="2" t="s">
        <v>4</v>
      </c>
      <c r="E4" s="4" t="s">
        <v>53</v>
      </c>
      <c r="F4" s="1" t="s">
        <v>50</v>
      </c>
      <c r="G4" s="1">
        <v>1</v>
      </c>
      <c r="H4" s="8">
        <f>VLOOKUP(F4,'[1]ARISTO PHARMASEUTICALS'!$C$3:$E$40,3,FALSE)</f>
        <v>33.81</v>
      </c>
      <c r="I4" s="8">
        <f>G4*H4*20%</f>
        <v>6.7620000000000005</v>
      </c>
      <c r="J4" s="8">
        <f>G4*2</f>
        <v>2</v>
      </c>
      <c r="K4" s="8">
        <v>35</v>
      </c>
      <c r="L4" s="8">
        <f>G4*H4+I4+J4+K4</f>
        <v>77.572000000000003</v>
      </c>
    </row>
    <row r="5" spans="1:15">
      <c r="A5" s="1">
        <v>2</v>
      </c>
      <c r="B5" s="1" t="s">
        <v>3</v>
      </c>
      <c r="C5" s="1" t="s">
        <v>32</v>
      </c>
      <c r="D5" s="2" t="s">
        <v>5</v>
      </c>
      <c r="E5" s="4" t="s">
        <v>53</v>
      </c>
      <c r="F5" s="1" t="s">
        <v>50</v>
      </c>
      <c r="G5" s="1">
        <v>6</v>
      </c>
      <c r="H5" s="8">
        <f>VLOOKUP(F5,'[1]ARISTO PHARMASEUTICALS'!$C$3:$E$40,3,FALSE)</f>
        <v>33.81</v>
      </c>
      <c r="I5" s="8">
        <f t="shared" ref="I5:I23" si="0">G5*H5*20%</f>
        <v>40.572000000000003</v>
      </c>
      <c r="J5" s="8">
        <f t="shared" ref="J5:J23" si="1">G5*2</f>
        <v>12</v>
      </c>
      <c r="K5" s="8">
        <v>35</v>
      </c>
      <c r="L5" s="8">
        <f t="shared" ref="L5:L23" si="2">G5*H5+I5+J5+K5</f>
        <v>290.43200000000002</v>
      </c>
    </row>
    <row r="6" spans="1:15">
      <c r="A6" s="1">
        <v>3</v>
      </c>
      <c r="B6" s="1" t="s">
        <v>0</v>
      </c>
      <c r="C6" s="1" t="s">
        <v>29</v>
      </c>
      <c r="D6" s="2" t="s">
        <v>1</v>
      </c>
      <c r="E6" s="4" t="s">
        <v>53</v>
      </c>
      <c r="F6" s="1" t="s">
        <v>49</v>
      </c>
      <c r="G6" s="1">
        <v>6</v>
      </c>
      <c r="H6" s="8">
        <f>VLOOKUP(F6,'[1]ARISTO PHARMASEUTICALS'!$C$3:$E$40,3,FALSE)</f>
        <v>26.35</v>
      </c>
      <c r="I6" s="8">
        <f t="shared" si="0"/>
        <v>31.620000000000005</v>
      </c>
      <c r="J6" s="8">
        <f t="shared" si="1"/>
        <v>12</v>
      </c>
      <c r="K6" s="8">
        <v>35</v>
      </c>
      <c r="L6" s="8">
        <f t="shared" si="2"/>
        <v>236.72000000000003</v>
      </c>
    </row>
    <row r="7" spans="1:15">
      <c r="A7" s="1">
        <v>4</v>
      </c>
      <c r="B7" s="1" t="s">
        <v>0</v>
      </c>
      <c r="C7" s="1" t="s">
        <v>30</v>
      </c>
      <c r="D7" s="2" t="s">
        <v>2</v>
      </c>
      <c r="E7" s="4" t="s">
        <v>53</v>
      </c>
      <c r="F7" s="1" t="s">
        <v>49</v>
      </c>
      <c r="G7" s="1">
        <v>21</v>
      </c>
      <c r="H7" s="8">
        <f>VLOOKUP(F7,'[1]ARISTO PHARMASEUTICALS'!$C$3:$E$40,3,FALSE)</f>
        <v>26.35</v>
      </c>
      <c r="I7" s="8">
        <f t="shared" si="0"/>
        <v>110.67000000000002</v>
      </c>
      <c r="J7" s="8">
        <f t="shared" si="1"/>
        <v>42</v>
      </c>
      <c r="K7" s="8">
        <v>35</v>
      </c>
      <c r="L7" s="8">
        <f t="shared" si="2"/>
        <v>741.02</v>
      </c>
    </row>
    <row r="8" spans="1:15">
      <c r="A8" s="1">
        <v>5</v>
      </c>
      <c r="B8" s="1" t="s">
        <v>6</v>
      </c>
      <c r="C8" s="1" t="s">
        <v>33</v>
      </c>
      <c r="D8" s="2" t="s">
        <v>7</v>
      </c>
      <c r="E8" s="4" t="s">
        <v>53</v>
      </c>
      <c r="F8" s="1" t="s">
        <v>51</v>
      </c>
      <c r="G8" s="1">
        <v>5</v>
      </c>
      <c r="H8" s="8">
        <f>VLOOKUP(F8,'[1]ARISTO PHARMASEUTICALS'!$C$3:$E$40,3,FALSE)</f>
        <v>38.630000000000003</v>
      </c>
      <c r="I8" s="8">
        <f t="shared" si="0"/>
        <v>38.630000000000003</v>
      </c>
      <c r="J8" s="8">
        <f t="shared" si="1"/>
        <v>10</v>
      </c>
      <c r="K8" s="8">
        <v>35</v>
      </c>
      <c r="L8" s="8">
        <f t="shared" si="2"/>
        <v>276.77999999999997</v>
      </c>
    </row>
    <row r="9" spans="1:15">
      <c r="A9" s="1">
        <v>6</v>
      </c>
      <c r="B9" s="1" t="s">
        <v>6</v>
      </c>
      <c r="C9" s="1" t="s">
        <v>34</v>
      </c>
      <c r="D9" s="2" t="s">
        <v>8</v>
      </c>
      <c r="E9" s="4" t="s">
        <v>53</v>
      </c>
      <c r="F9" s="1" t="s">
        <v>51</v>
      </c>
      <c r="G9" s="1">
        <v>23</v>
      </c>
      <c r="H9" s="8">
        <f>VLOOKUP(F9,'[1]ARISTO PHARMASEUTICALS'!$C$3:$E$40,3,FALSE)</f>
        <v>38.630000000000003</v>
      </c>
      <c r="I9" s="8">
        <f t="shared" si="0"/>
        <v>177.69800000000001</v>
      </c>
      <c r="J9" s="8">
        <f t="shared" si="1"/>
        <v>46</v>
      </c>
      <c r="K9" s="8">
        <v>35</v>
      </c>
      <c r="L9" s="8">
        <f t="shared" si="2"/>
        <v>1147.1880000000001</v>
      </c>
    </row>
    <row r="10" spans="1:15">
      <c r="A10" s="1">
        <v>7</v>
      </c>
      <c r="B10" s="1" t="s">
        <v>6</v>
      </c>
      <c r="C10" s="1" t="s">
        <v>35</v>
      </c>
      <c r="D10" s="2" t="s">
        <v>9</v>
      </c>
      <c r="E10" s="4" t="s">
        <v>53</v>
      </c>
      <c r="F10" s="1" t="s">
        <v>50</v>
      </c>
      <c r="G10" s="1">
        <v>1</v>
      </c>
      <c r="H10" s="8">
        <f>VLOOKUP(F10,'[1]ARISTO PHARMASEUTICALS'!$C$3:$E$40,3,FALSE)</f>
        <v>33.81</v>
      </c>
      <c r="I10" s="8">
        <f t="shared" si="0"/>
        <v>6.7620000000000005</v>
      </c>
      <c r="J10" s="8">
        <f t="shared" si="1"/>
        <v>2</v>
      </c>
      <c r="K10" s="8">
        <v>35</v>
      </c>
      <c r="L10" s="8">
        <f t="shared" si="2"/>
        <v>77.572000000000003</v>
      </c>
    </row>
    <row r="11" spans="1:15">
      <c r="A11" s="1">
        <v>8</v>
      </c>
      <c r="B11" s="1" t="s">
        <v>6</v>
      </c>
      <c r="C11" s="1" t="s">
        <v>36</v>
      </c>
      <c r="D11" s="2" t="s">
        <v>11</v>
      </c>
      <c r="E11" s="4" t="s">
        <v>53</v>
      </c>
      <c r="F11" s="1" t="s">
        <v>50</v>
      </c>
      <c r="G11" s="1">
        <v>5</v>
      </c>
      <c r="H11" s="8">
        <f>VLOOKUP(F11,'[1]ARISTO PHARMASEUTICALS'!$C$3:$E$40,3,FALSE)</f>
        <v>33.81</v>
      </c>
      <c r="I11" s="8">
        <f t="shared" si="0"/>
        <v>33.81</v>
      </c>
      <c r="J11" s="8">
        <f t="shared" si="1"/>
        <v>10</v>
      </c>
      <c r="K11" s="8">
        <v>35</v>
      </c>
      <c r="L11" s="8">
        <f t="shared" si="2"/>
        <v>247.86</v>
      </c>
    </row>
    <row r="12" spans="1:15">
      <c r="A12" s="1">
        <v>9</v>
      </c>
      <c r="B12" s="1" t="s">
        <v>6</v>
      </c>
      <c r="C12" s="1" t="s">
        <v>37</v>
      </c>
      <c r="D12" s="2" t="s">
        <v>12</v>
      </c>
      <c r="E12" s="4" t="s">
        <v>53</v>
      </c>
      <c r="F12" s="1" t="s">
        <v>50</v>
      </c>
      <c r="G12" s="1">
        <v>6</v>
      </c>
      <c r="H12" s="8">
        <f>VLOOKUP(F12,'[1]ARISTO PHARMASEUTICALS'!$C$3:$E$40,3,FALSE)</f>
        <v>33.81</v>
      </c>
      <c r="I12" s="8">
        <f t="shared" si="0"/>
        <v>40.572000000000003</v>
      </c>
      <c r="J12" s="8">
        <f t="shared" si="1"/>
        <v>12</v>
      </c>
      <c r="K12" s="8">
        <v>35</v>
      </c>
      <c r="L12" s="8">
        <f t="shared" si="2"/>
        <v>290.43200000000002</v>
      </c>
    </row>
    <row r="13" spans="1:15">
      <c r="A13" s="1">
        <v>10</v>
      </c>
      <c r="B13" s="1" t="s">
        <v>10</v>
      </c>
      <c r="C13" s="1" t="s">
        <v>38</v>
      </c>
      <c r="D13" s="2" t="s">
        <v>13</v>
      </c>
      <c r="E13" s="4" t="s">
        <v>53</v>
      </c>
      <c r="F13" s="1" t="s">
        <v>49</v>
      </c>
      <c r="G13" s="1">
        <v>5</v>
      </c>
      <c r="H13" s="8">
        <f>VLOOKUP(F13,'[1]ARISTO PHARMASEUTICALS'!$C$3:$E$40,3,FALSE)</f>
        <v>26.35</v>
      </c>
      <c r="I13" s="8">
        <f t="shared" si="0"/>
        <v>26.35</v>
      </c>
      <c r="J13" s="8">
        <f t="shared" si="1"/>
        <v>10</v>
      </c>
      <c r="K13" s="8">
        <v>35</v>
      </c>
      <c r="L13" s="8">
        <f t="shared" si="2"/>
        <v>203.1</v>
      </c>
    </row>
    <row r="14" spans="1:15">
      <c r="A14" s="1">
        <v>11</v>
      </c>
      <c r="B14" s="1" t="s">
        <v>14</v>
      </c>
      <c r="C14" s="1" t="s">
        <v>39</v>
      </c>
      <c r="D14" s="2" t="s">
        <v>15</v>
      </c>
      <c r="E14" s="4" t="s">
        <v>53</v>
      </c>
      <c r="F14" s="1" t="s">
        <v>52</v>
      </c>
      <c r="G14" s="1">
        <v>11</v>
      </c>
      <c r="H14" s="8">
        <f>VLOOKUP(F14,'[1]ARISTO PHARMASEUTICALS'!$C$3:$E$40,3,FALSE)</f>
        <v>26.35</v>
      </c>
      <c r="I14" s="8">
        <f t="shared" si="0"/>
        <v>57.970000000000006</v>
      </c>
      <c r="J14" s="8">
        <f t="shared" si="1"/>
        <v>22</v>
      </c>
      <c r="K14" s="8">
        <v>35</v>
      </c>
      <c r="L14" s="8">
        <f t="shared" si="2"/>
        <v>404.82000000000005</v>
      </c>
    </row>
    <row r="15" spans="1:15">
      <c r="A15" s="1">
        <v>12</v>
      </c>
      <c r="B15" s="1" t="s">
        <v>14</v>
      </c>
      <c r="C15" s="1" t="s">
        <v>40</v>
      </c>
      <c r="D15" s="2" t="s">
        <v>16</v>
      </c>
      <c r="E15" s="4" t="s">
        <v>53</v>
      </c>
      <c r="F15" s="1" t="s">
        <v>52</v>
      </c>
      <c r="G15" s="1">
        <v>11</v>
      </c>
      <c r="H15" s="8">
        <f>VLOOKUP(F15,'[1]ARISTO PHARMASEUTICALS'!$C$3:$E$40,3,FALSE)</f>
        <v>26.35</v>
      </c>
      <c r="I15" s="8">
        <f t="shared" si="0"/>
        <v>57.970000000000006</v>
      </c>
      <c r="J15" s="8">
        <f t="shared" si="1"/>
        <v>22</v>
      </c>
      <c r="K15" s="8">
        <v>35</v>
      </c>
      <c r="L15" s="8">
        <f t="shared" si="2"/>
        <v>404.82000000000005</v>
      </c>
    </row>
    <row r="16" spans="1:15">
      <c r="A16" s="1">
        <v>13</v>
      </c>
      <c r="B16" s="1" t="s">
        <v>17</v>
      </c>
      <c r="C16" s="1" t="s">
        <v>41</v>
      </c>
      <c r="D16" s="2" t="s">
        <v>18</v>
      </c>
      <c r="E16" s="4" t="s">
        <v>53</v>
      </c>
      <c r="F16" s="1" t="s">
        <v>49</v>
      </c>
      <c r="G16" s="1">
        <v>1</v>
      </c>
      <c r="H16" s="8">
        <f>VLOOKUP(F16,'[1]ARISTO PHARMASEUTICALS'!$C$3:$E$40,3,FALSE)</f>
        <v>26.35</v>
      </c>
      <c r="I16" s="8">
        <f t="shared" si="0"/>
        <v>5.2700000000000005</v>
      </c>
      <c r="J16" s="8">
        <f t="shared" si="1"/>
        <v>2</v>
      </c>
      <c r="K16" s="8">
        <v>35</v>
      </c>
      <c r="L16" s="8">
        <f t="shared" si="2"/>
        <v>68.62</v>
      </c>
    </row>
    <row r="17" spans="1:12">
      <c r="A17" s="1">
        <v>14</v>
      </c>
      <c r="B17" s="1" t="s">
        <v>17</v>
      </c>
      <c r="C17" s="1" t="s">
        <v>42</v>
      </c>
      <c r="D17" s="2" t="s">
        <v>19</v>
      </c>
      <c r="E17" s="4" t="s">
        <v>53</v>
      </c>
      <c r="F17" s="1" t="s">
        <v>49</v>
      </c>
      <c r="G17" s="1">
        <v>14</v>
      </c>
      <c r="H17" s="8">
        <f>VLOOKUP(F17,'[1]ARISTO PHARMASEUTICALS'!$C$3:$E$40,3,FALSE)</f>
        <v>26.35</v>
      </c>
      <c r="I17" s="8">
        <f t="shared" si="0"/>
        <v>73.780000000000015</v>
      </c>
      <c r="J17" s="8">
        <f t="shared" si="1"/>
        <v>28</v>
      </c>
      <c r="K17" s="8">
        <v>35</v>
      </c>
      <c r="L17" s="8">
        <f t="shared" si="2"/>
        <v>505.68000000000006</v>
      </c>
    </row>
    <row r="18" spans="1:12">
      <c r="A18" s="1">
        <v>15</v>
      </c>
      <c r="B18" s="1" t="s">
        <v>17</v>
      </c>
      <c r="C18" s="1" t="s">
        <v>43</v>
      </c>
      <c r="D18" s="2" t="s">
        <v>20</v>
      </c>
      <c r="E18" s="4" t="s">
        <v>53</v>
      </c>
      <c r="F18" s="1" t="s">
        <v>49</v>
      </c>
      <c r="G18" s="1">
        <v>1</v>
      </c>
      <c r="H18" s="8">
        <f>VLOOKUP(F18,'[1]ARISTO PHARMASEUTICALS'!$C$3:$E$40,3,FALSE)</f>
        <v>26.35</v>
      </c>
      <c r="I18" s="8">
        <f t="shared" si="0"/>
        <v>5.2700000000000005</v>
      </c>
      <c r="J18" s="8">
        <f t="shared" si="1"/>
        <v>2</v>
      </c>
      <c r="K18" s="8">
        <v>35</v>
      </c>
      <c r="L18" s="8">
        <f t="shared" si="2"/>
        <v>68.62</v>
      </c>
    </row>
    <row r="19" spans="1:12">
      <c r="A19" s="1">
        <v>16</v>
      </c>
      <c r="B19" s="1" t="s">
        <v>21</v>
      </c>
      <c r="C19" s="1" t="s">
        <v>44</v>
      </c>
      <c r="D19" s="2" t="s">
        <v>22</v>
      </c>
      <c r="E19" s="4" t="s">
        <v>53</v>
      </c>
      <c r="F19" s="1" t="s">
        <v>49</v>
      </c>
      <c r="G19" s="1">
        <v>3</v>
      </c>
      <c r="H19" s="8">
        <f>VLOOKUP(F19,'[1]ARISTO PHARMASEUTICALS'!$C$3:$E$40,3,FALSE)</f>
        <v>26.35</v>
      </c>
      <c r="I19" s="8">
        <f t="shared" si="0"/>
        <v>15.810000000000002</v>
      </c>
      <c r="J19" s="8">
        <f t="shared" si="1"/>
        <v>6</v>
      </c>
      <c r="K19" s="8">
        <v>35</v>
      </c>
      <c r="L19" s="8">
        <f t="shared" si="2"/>
        <v>135.86000000000001</v>
      </c>
    </row>
    <row r="20" spans="1:12">
      <c r="A20" s="1">
        <v>17</v>
      </c>
      <c r="B20" s="1" t="s">
        <v>23</v>
      </c>
      <c r="C20" s="1" t="s">
        <v>45</v>
      </c>
      <c r="D20" s="2" t="s">
        <v>24</v>
      </c>
      <c r="E20" s="4" t="s">
        <v>53</v>
      </c>
      <c r="F20" s="1" t="s">
        <v>50</v>
      </c>
      <c r="G20" s="1">
        <v>1</v>
      </c>
      <c r="H20" s="8">
        <f>VLOOKUP(F20,'[1]ARISTO PHARMASEUTICALS'!$C$3:$E$40,3,FALSE)</f>
        <v>33.81</v>
      </c>
      <c r="I20" s="8">
        <f t="shared" si="0"/>
        <v>6.7620000000000005</v>
      </c>
      <c r="J20" s="8">
        <f t="shared" si="1"/>
        <v>2</v>
      </c>
      <c r="K20" s="8">
        <v>35</v>
      </c>
      <c r="L20" s="8">
        <f t="shared" si="2"/>
        <v>77.572000000000003</v>
      </c>
    </row>
    <row r="21" spans="1:12">
      <c r="A21" s="1">
        <v>18</v>
      </c>
      <c r="B21" s="1" t="s">
        <v>23</v>
      </c>
      <c r="C21" s="1" t="s">
        <v>46</v>
      </c>
      <c r="D21" s="2" t="s">
        <v>25</v>
      </c>
      <c r="E21" s="4" t="s">
        <v>53</v>
      </c>
      <c r="F21" s="1" t="s">
        <v>50</v>
      </c>
      <c r="G21" s="1">
        <v>7</v>
      </c>
      <c r="H21" s="8">
        <f>VLOOKUP(F21,'[1]ARISTO PHARMASEUTICALS'!$C$3:$E$40,3,FALSE)</f>
        <v>33.81</v>
      </c>
      <c r="I21" s="8">
        <f t="shared" si="0"/>
        <v>47.334000000000003</v>
      </c>
      <c r="J21" s="8">
        <f t="shared" si="1"/>
        <v>14</v>
      </c>
      <c r="K21" s="8">
        <v>35</v>
      </c>
      <c r="L21" s="8">
        <f t="shared" si="2"/>
        <v>333.00400000000002</v>
      </c>
    </row>
    <row r="22" spans="1:12">
      <c r="A22" s="1">
        <v>19</v>
      </c>
      <c r="B22" s="1" t="s">
        <v>26</v>
      </c>
      <c r="C22" s="1" t="s">
        <v>47</v>
      </c>
      <c r="D22" s="2" t="s">
        <v>27</v>
      </c>
      <c r="E22" s="4" t="s">
        <v>53</v>
      </c>
      <c r="F22" s="1" t="s">
        <v>52</v>
      </c>
      <c r="G22" s="1">
        <v>2</v>
      </c>
      <c r="H22" s="8">
        <f>VLOOKUP(F22,'[1]ARISTO PHARMASEUTICALS'!$C$3:$E$40,3,FALSE)</f>
        <v>26.35</v>
      </c>
      <c r="I22" s="8">
        <f t="shared" si="0"/>
        <v>10.540000000000001</v>
      </c>
      <c r="J22" s="8">
        <f t="shared" si="1"/>
        <v>4</v>
      </c>
      <c r="K22" s="8">
        <v>35</v>
      </c>
      <c r="L22" s="8">
        <f t="shared" si="2"/>
        <v>102.24000000000001</v>
      </c>
    </row>
    <row r="23" spans="1:12">
      <c r="A23" s="1">
        <v>20</v>
      </c>
      <c r="B23" s="1" t="s">
        <v>26</v>
      </c>
      <c r="C23" s="1" t="s">
        <v>48</v>
      </c>
      <c r="D23" s="2" t="s">
        <v>28</v>
      </c>
      <c r="E23" s="4" t="s">
        <v>53</v>
      </c>
      <c r="F23" s="1" t="s">
        <v>52</v>
      </c>
      <c r="G23" s="1">
        <v>2</v>
      </c>
      <c r="H23" s="8">
        <f>VLOOKUP(F23,'[1]ARISTO PHARMASEUTICALS'!$C$3:$E$40,3,FALSE)</f>
        <v>26.35</v>
      </c>
      <c r="I23" s="8">
        <f t="shared" si="0"/>
        <v>10.540000000000001</v>
      </c>
      <c r="J23" s="8">
        <f t="shared" si="1"/>
        <v>4</v>
      </c>
      <c r="K23" s="8">
        <v>35</v>
      </c>
      <c r="L23" s="8">
        <f t="shared" si="2"/>
        <v>102.24000000000001</v>
      </c>
    </row>
    <row r="24" spans="1:12" s="12" customFormat="1">
      <c r="A24" s="25" t="s">
        <v>71</v>
      </c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11">
        <f>ROUND(SUM(L4:L23),0)</f>
        <v>5792</v>
      </c>
    </row>
    <row r="25" spans="1:12" s="12" customFormat="1">
      <c r="A25" s="13"/>
      <c r="B25" s="14"/>
      <c r="C25" s="14"/>
      <c r="E25" s="14"/>
      <c r="F25" s="14"/>
      <c r="G25" s="15">
        <f>SUM(G4:G23)</f>
        <v>132</v>
      </c>
      <c r="H25" s="16"/>
      <c r="I25" s="16"/>
      <c r="J25" s="16"/>
      <c r="K25" s="16"/>
      <c r="L25" s="16"/>
    </row>
    <row r="26" spans="1:12" s="17" customFormat="1" ht="30" customHeight="1">
      <c r="A26" s="18" t="s">
        <v>69</v>
      </c>
      <c r="B26" s="18"/>
      <c r="C26" s="18"/>
      <c r="D26" s="18"/>
      <c r="E26" s="18"/>
      <c r="F26" s="18"/>
      <c r="G26" s="18"/>
      <c r="H26" s="19"/>
      <c r="I26" s="19"/>
      <c r="J26" s="19"/>
      <c r="K26" s="19"/>
      <c r="L26" s="19"/>
    </row>
    <row r="27" spans="1:12" s="17" customFormat="1" ht="30" customHeight="1">
      <c r="A27" s="18" t="s">
        <v>68</v>
      </c>
      <c r="B27" s="18"/>
      <c r="C27" s="18"/>
      <c r="D27" s="18"/>
      <c r="E27" s="18"/>
      <c r="F27" s="18"/>
      <c r="G27" s="18"/>
      <c r="H27" s="19"/>
      <c r="I27" s="19"/>
      <c r="J27" s="19"/>
      <c r="K27" s="19"/>
      <c r="L27" s="19"/>
    </row>
  </sheetData>
  <sortState ref="B2:G21">
    <sortCondition ref="B2"/>
  </sortState>
  <mergeCells count="7">
    <mergeCell ref="A27:L27"/>
    <mergeCell ref="A1:G1"/>
    <mergeCell ref="H1:L1"/>
    <mergeCell ref="A2:G2"/>
    <mergeCell ref="H2:L2"/>
    <mergeCell ref="A24:K24"/>
    <mergeCell ref="A26:L26"/>
  </mergeCells>
  <conditionalFormatting sqref="C1:C2">
    <cfRule type="duplicateValues" dxfId="3" priority="3"/>
    <cfRule type="duplicateValues" dxfId="2" priority="4"/>
  </conditionalFormatting>
  <conditionalFormatting sqref="C24:C27">
    <cfRule type="duplicateValues" dxfId="1" priority="1"/>
    <cfRule type="duplicateValues" dxfId="0" priority="2"/>
  </conditionalFormatting>
  <pageMargins left="0.2800000000000000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2026-02-14T04:55:43Z</cp:lastPrinted>
  <dcterms:created xsi:type="dcterms:W3CDTF">2026-02-13T07:47:34Z</dcterms:created>
  <dcterms:modified xsi:type="dcterms:W3CDTF">2026-02-14T04:55:47Z</dcterms:modified>
</cp:coreProperties>
</file>