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Invoice!$H$1:$H$47</definedName>
  </definedNames>
  <calcPr calcId="124519"/>
</workbook>
</file>

<file path=xl/calcChain.xml><?xml version="1.0" encoding="utf-8"?>
<calcChain xmlns="http://schemas.openxmlformats.org/spreadsheetml/2006/main">
  <c r="L25" i="1"/>
  <c r="J29"/>
  <c r="J30"/>
  <c r="J31"/>
  <c r="J32"/>
  <c r="J4"/>
  <c r="J5"/>
  <c r="J20"/>
  <c r="J33"/>
  <c r="J34"/>
  <c r="J6"/>
  <c r="J43"/>
  <c r="J7"/>
  <c r="J8"/>
  <c r="J9"/>
  <c r="J15"/>
  <c r="J16"/>
  <c r="J17"/>
  <c r="J18"/>
  <c r="J21"/>
  <c r="J22"/>
  <c r="J23"/>
  <c r="J10"/>
  <c r="J24"/>
  <c r="J35"/>
  <c r="J36"/>
  <c r="J11"/>
  <c r="J12"/>
  <c r="J13"/>
  <c r="J40"/>
  <c r="J19"/>
  <c r="J41"/>
  <c r="J42"/>
  <c r="J25"/>
  <c r="J27"/>
  <c r="J37"/>
  <c r="J38"/>
  <c r="J39"/>
  <c r="J44"/>
  <c r="J14"/>
  <c r="J26"/>
  <c r="J28"/>
  <c r="I29"/>
  <c r="I30"/>
  <c r="I31"/>
  <c r="L31" s="1"/>
  <c r="I32"/>
  <c r="L32" s="1"/>
  <c r="I4"/>
  <c r="I5"/>
  <c r="I20"/>
  <c r="I33"/>
  <c r="I34"/>
  <c r="I6"/>
  <c r="I43"/>
  <c r="I7"/>
  <c r="I8"/>
  <c r="I9"/>
  <c r="I15"/>
  <c r="I16"/>
  <c r="I17"/>
  <c r="I18"/>
  <c r="I21"/>
  <c r="I22"/>
  <c r="I23"/>
  <c r="I10"/>
  <c r="I24"/>
  <c r="I35"/>
  <c r="I36"/>
  <c r="I11"/>
  <c r="I12"/>
  <c r="L12" s="1"/>
  <c r="I13"/>
  <c r="I40"/>
  <c r="I19"/>
  <c r="I41"/>
  <c r="I42"/>
  <c r="I25"/>
  <c r="I27"/>
  <c r="L27" s="1"/>
  <c r="I37"/>
  <c r="I38"/>
  <c r="I39"/>
  <c r="I44"/>
  <c r="I14"/>
  <c r="I26"/>
  <c r="L26" s="1"/>
  <c r="I28"/>
  <c r="H21" l="1"/>
  <c r="L21" s="1"/>
  <c r="H16" l="1"/>
  <c r="L16" s="1"/>
  <c r="H9"/>
  <c r="L9" s="1"/>
  <c r="H43"/>
  <c r="L43" s="1"/>
  <c r="H33"/>
  <c r="L33" s="1"/>
  <c r="H29"/>
  <c r="L29" s="1"/>
  <c r="H30"/>
  <c r="L30" s="1"/>
  <c r="H4"/>
  <c r="L4" s="1"/>
  <c r="H5"/>
  <c r="L5" s="1"/>
  <c r="H20"/>
  <c r="L20" s="1"/>
  <c r="H34"/>
  <c r="L34" s="1"/>
  <c r="H6"/>
  <c r="L6" s="1"/>
  <c r="H7"/>
  <c r="L7" s="1"/>
  <c r="H8"/>
  <c r="L8" s="1"/>
  <c r="H15"/>
  <c r="L15" s="1"/>
  <c r="H17"/>
  <c r="L17" s="1"/>
  <c r="H18"/>
  <c r="L18" s="1"/>
  <c r="H22"/>
  <c r="L22" s="1"/>
  <c r="H23"/>
  <c r="L23" s="1"/>
  <c r="H10"/>
  <c r="L10" s="1"/>
  <c r="H24"/>
  <c r="L24" s="1"/>
  <c r="H35"/>
  <c r="L35" s="1"/>
  <c r="H36"/>
  <c r="L36" s="1"/>
  <c r="H11"/>
  <c r="L11" s="1"/>
  <c r="H13"/>
  <c r="L13" s="1"/>
  <c r="H40"/>
  <c r="L40" s="1"/>
  <c r="H19"/>
  <c r="L19" s="1"/>
  <c r="H41"/>
  <c r="L41" s="1"/>
  <c r="H42"/>
  <c r="L42" s="1"/>
  <c r="H37"/>
  <c r="L37" s="1"/>
  <c r="H38"/>
  <c r="L38" s="1"/>
  <c r="H39"/>
  <c r="L39" s="1"/>
  <c r="H44"/>
  <c r="L44" s="1"/>
  <c r="H14"/>
  <c r="L14" s="1"/>
  <c r="H28"/>
  <c r="L28" s="1"/>
  <c r="L45" l="1"/>
</calcChain>
</file>

<file path=xl/sharedStrings.xml><?xml version="1.0" encoding="utf-8"?>
<sst xmlns="http://schemas.openxmlformats.org/spreadsheetml/2006/main" count="223" uniqueCount="139">
  <si>
    <t>INVOICE
PRAGATI LOGISTICS,SAMANTA SAHI KHUNTIA LANE,8984191006
GST No:21AGHPB9356M1Z9</t>
  </si>
  <si>
    <t>Date</t>
  </si>
  <si>
    <t>Ham</t>
  </si>
  <si>
    <t>DD</t>
  </si>
  <si>
    <t>Amount</t>
  </si>
  <si>
    <t>19/8/2023</t>
  </si>
  <si>
    <t>413</t>
  </si>
  <si>
    <t>416</t>
  </si>
  <si>
    <t>415</t>
  </si>
  <si>
    <t>412</t>
  </si>
  <si>
    <t>20/8/2023</t>
  </si>
  <si>
    <t>388</t>
  </si>
  <si>
    <t>01/8/2023</t>
  </si>
  <si>
    <t>0310</t>
  </si>
  <si>
    <t>0308</t>
  </si>
  <si>
    <t>17/8/2023</t>
  </si>
  <si>
    <t>400</t>
  </si>
  <si>
    <t>21/8/2023</t>
  </si>
  <si>
    <t>429</t>
  </si>
  <si>
    <t>426</t>
  </si>
  <si>
    <t>0309</t>
  </si>
  <si>
    <t>30/8/2023</t>
  </si>
  <si>
    <t>486</t>
  </si>
  <si>
    <t>05/8/2023</t>
  </si>
  <si>
    <t>325</t>
  </si>
  <si>
    <t>324</t>
  </si>
  <si>
    <t>07/8/2023</t>
  </si>
  <si>
    <t>320</t>
  </si>
  <si>
    <t>12/8/2023</t>
  </si>
  <si>
    <t>0362</t>
  </si>
  <si>
    <t>363</t>
  </si>
  <si>
    <t>361</t>
  </si>
  <si>
    <t>16/8/2023</t>
  </si>
  <si>
    <t>0377</t>
  </si>
  <si>
    <t>389</t>
  </si>
  <si>
    <t>0395</t>
  </si>
  <si>
    <t>404</t>
  </si>
  <si>
    <t>329</t>
  </si>
  <si>
    <t>398</t>
  </si>
  <si>
    <t>420</t>
  </si>
  <si>
    <t>23/8/2023</t>
  </si>
  <si>
    <t>0437</t>
  </si>
  <si>
    <t>08/8/2023</t>
  </si>
  <si>
    <t>0336</t>
  </si>
  <si>
    <t>332</t>
  </si>
  <si>
    <t>09/8/2023</t>
  </si>
  <si>
    <t>348</t>
  </si>
  <si>
    <t>26/8/2023</t>
  </si>
  <si>
    <t>469</t>
  </si>
  <si>
    <t>381</t>
  </si>
  <si>
    <t>468</t>
  </si>
  <si>
    <t>471</t>
  </si>
  <si>
    <t>399</t>
  </si>
  <si>
    <t>18/8/2023</t>
  </si>
  <si>
    <t>411</t>
  </si>
  <si>
    <t>428</t>
  </si>
  <si>
    <t>438</t>
  </si>
  <si>
    <t>25/8/2023</t>
  </si>
  <si>
    <t>0458</t>
  </si>
  <si>
    <t>497</t>
  </si>
  <si>
    <t>10/8/2023</t>
  </si>
  <si>
    <t>349</t>
  </si>
  <si>
    <t>0391</t>
  </si>
  <si>
    <t>Kindly, verify &amp; confirm within 7 days, else GST will be filed by 20th August, 2023. 
GST to be paid by Consignor under Reverse Charge Mechanism(RCM) as per GST.</t>
  </si>
  <si>
    <t>Thanking you for your business.
PRAGATI LOGISTICS</t>
  </si>
  <si>
    <t>Sl</t>
  </si>
  <si>
    <t>JALESWAR</t>
  </si>
  <si>
    <t>JEYPORE</t>
  </si>
  <si>
    <t>ANGUL</t>
  </si>
  <si>
    <t>NIMAPARA</t>
  </si>
  <si>
    <t>BALAKATI</t>
  </si>
  <si>
    <t>BARIPADA</t>
  </si>
  <si>
    <t>SUNABEDA</t>
  </si>
  <si>
    <t>BALUGAON</t>
  </si>
  <si>
    <t>JATNI</t>
  </si>
  <si>
    <t>JHARSUGUDA</t>
  </si>
  <si>
    <t>NAYAGARH</t>
  </si>
  <si>
    <t>AUL</t>
  </si>
  <si>
    <t>PURI</t>
  </si>
  <si>
    <t>BHUBANESWAR</t>
  </si>
  <si>
    <t>BHADRAK</t>
  </si>
  <si>
    <t>BARBIL</t>
  </si>
  <si>
    <t>BHANJANAGAR</t>
  </si>
  <si>
    <t>MALKANGIRI</t>
  </si>
  <si>
    <t>DEOGARH</t>
  </si>
  <si>
    <t>TALCHER</t>
  </si>
  <si>
    <t>BALASORE</t>
  </si>
  <si>
    <t>PL/MA/08735</t>
  </si>
  <si>
    <t>PL/MA/08736</t>
  </si>
  <si>
    <t>PL/DO/09567</t>
  </si>
  <si>
    <t>PL/DO/09574</t>
  </si>
  <si>
    <t>PL/DO/09584</t>
  </si>
  <si>
    <t>PL/MA/07550</t>
  </si>
  <si>
    <t>PL/MA/07560</t>
  </si>
  <si>
    <t>PL/MA/08574</t>
  </si>
  <si>
    <t>PL/DO/09634</t>
  </si>
  <si>
    <t>PL/DO/09635</t>
  </si>
  <si>
    <t>PL/MA/07532</t>
  </si>
  <si>
    <t>PL/DO/10352</t>
  </si>
  <si>
    <t>PL/DO/08675</t>
  </si>
  <si>
    <t>PL/DO/08689</t>
  </si>
  <si>
    <t>PL/DO/08727</t>
  </si>
  <si>
    <t>PL/MA/08328</t>
  </si>
  <si>
    <t>PL/DO/09083</t>
  </si>
  <si>
    <t>PL/DO/09089</t>
  </si>
  <si>
    <t>PL/MA/08470</t>
  </si>
  <si>
    <t>PL/DO/09301</t>
  </si>
  <si>
    <t>PL/MA/08544</t>
  </si>
  <si>
    <t>PL/MA/08579</t>
  </si>
  <si>
    <t>PL/MA/07986</t>
  </si>
  <si>
    <t>PL/MA/08605</t>
  </si>
  <si>
    <t>PL/MA/08861</t>
  </si>
  <si>
    <t>PL/MA/08941</t>
  </si>
  <si>
    <t>PL/MA/08039</t>
  </si>
  <si>
    <t>PL/MA/08041</t>
  </si>
  <si>
    <t>PL/MA/08142</t>
  </si>
  <si>
    <t>PL/MA/09259</t>
  </si>
  <si>
    <t>PL/MA/08479</t>
  </si>
  <si>
    <t>PL/MA/09211</t>
  </si>
  <si>
    <t>PL/MA/09212</t>
  </si>
  <si>
    <t>PL/MA/08590</t>
  </si>
  <si>
    <t>PL/MA/08674</t>
  </si>
  <si>
    <t>PL/MA/08942</t>
  </si>
  <si>
    <t>PL/MA/08946</t>
  </si>
  <si>
    <t>PL/MA/09162</t>
  </si>
  <si>
    <t>PL/MA/09454</t>
  </si>
  <si>
    <t>PL/MA/08239</t>
  </si>
  <si>
    <t>PL/MA/08602</t>
  </si>
  <si>
    <t xml:space="preserve">LR No </t>
  </si>
  <si>
    <t xml:space="preserve">Inv No </t>
  </si>
  <si>
    <t>FROM</t>
  </si>
  <si>
    <t>TO</t>
  </si>
  <si>
    <t>CTC</t>
  </si>
  <si>
    <t>CASE</t>
  </si>
  <si>
    <t>RATE</t>
  </si>
  <si>
    <t>LR</t>
  </si>
  <si>
    <t xml:space="preserve">AURO TRADING CO
Address:CUTTACK SAHAR UNIT NO-37 KHATA NO-311,PLOT NO-62 BADAMBADICuttack,6370541584
GST No:21AEXPR8533E1Z5
</t>
  </si>
  <si>
    <t xml:space="preserve">Bill Date:08/31/2023
Bill #:Inv-17435/23-24
Total Amount:11895.00
</t>
  </si>
  <si>
    <t>(RUPEES ELEVEN THOUSAND EIGHT HUNDRED NINETY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</si>
</sst>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295275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JULY/AURO%20TRADING%20CO%20JU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JUNE/AURO%20TRADING%20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PRIL/AURO%20TRADING%20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JATNI</v>
          </cell>
          <cell r="G4">
            <v>5</v>
          </cell>
          <cell r="H4">
            <v>77</v>
          </cell>
        </row>
        <row r="5">
          <cell r="F5" t="str">
            <v>PURI</v>
          </cell>
          <cell r="G5">
            <v>2</v>
          </cell>
          <cell r="H5">
            <v>77</v>
          </cell>
        </row>
        <row r="6">
          <cell r="F6" t="str">
            <v>BARIPADA</v>
          </cell>
          <cell r="G6">
            <v>3</v>
          </cell>
          <cell r="H6">
            <v>71.5</v>
          </cell>
        </row>
        <row r="7">
          <cell r="F7" t="str">
            <v>BALIGUDA</v>
          </cell>
          <cell r="G7">
            <v>1</v>
          </cell>
          <cell r="H7">
            <v>99</v>
          </cell>
        </row>
        <row r="8">
          <cell r="F8" t="str">
            <v>SUNABEDA</v>
          </cell>
          <cell r="G8">
            <v>14</v>
          </cell>
          <cell r="H8">
            <v>99</v>
          </cell>
        </row>
        <row r="9">
          <cell r="F9" t="str">
            <v>BERHAMPUR</v>
          </cell>
          <cell r="G9">
            <v>11</v>
          </cell>
          <cell r="H9">
            <v>55</v>
          </cell>
        </row>
        <row r="10">
          <cell r="F10" t="str">
            <v>JEYPORE</v>
          </cell>
          <cell r="G10">
            <v>2</v>
          </cell>
          <cell r="H10">
            <v>88</v>
          </cell>
        </row>
        <row r="11">
          <cell r="F11" t="str">
            <v>BERHAMPUR</v>
          </cell>
          <cell r="G11">
            <v>9</v>
          </cell>
          <cell r="H11">
            <v>55</v>
          </cell>
        </row>
        <row r="12">
          <cell r="F12" t="str">
            <v>KENDRAPARA</v>
          </cell>
          <cell r="G12">
            <v>2</v>
          </cell>
          <cell r="H12">
            <v>55</v>
          </cell>
        </row>
        <row r="13">
          <cell r="F13" t="str">
            <v>ANGUL</v>
          </cell>
          <cell r="G13">
            <v>4</v>
          </cell>
          <cell r="H13">
            <v>60.5</v>
          </cell>
        </row>
        <row r="14">
          <cell r="F14" t="str">
            <v>KHURDA</v>
          </cell>
          <cell r="G14">
            <v>1</v>
          </cell>
          <cell r="H14">
            <v>55</v>
          </cell>
        </row>
        <row r="15">
          <cell r="F15" t="str">
            <v>BALIGUDA</v>
          </cell>
          <cell r="G15">
            <v>1</v>
          </cell>
          <cell r="H15">
            <v>99</v>
          </cell>
        </row>
        <row r="16">
          <cell r="F16" t="str">
            <v>JALESWAR</v>
          </cell>
          <cell r="G16">
            <v>2</v>
          </cell>
          <cell r="H16">
            <v>93.5</v>
          </cell>
        </row>
        <row r="17">
          <cell r="F17" t="str">
            <v>JATNI</v>
          </cell>
          <cell r="G17">
            <v>1</v>
          </cell>
          <cell r="H17">
            <v>77</v>
          </cell>
        </row>
        <row r="18">
          <cell r="F18" t="str">
            <v>BARAGARH</v>
          </cell>
          <cell r="G18">
            <v>2</v>
          </cell>
          <cell r="H18">
            <v>77</v>
          </cell>
        </row>
        <row r="19">
          <cell r="F19" t="str">
            <v>TALCHER</v>
          </cell>
          <cell r="G19">
            <v>2</v>
          </cell>
          <cell r="H19">
            <v>60.5</v>
          </cell>
        </row>
        <row r="20">
          <cell r="F20" t="str">
            <v>BALASORE</v>
          </cell>
          <cell r="G20">
            <v>3</v>
          </cell>
          <cell r="H20">
            <v>66</v>
          </cell>
        </row>
        <row r="21">
          <cell r="F21" t="str">
            <v>NAYAGARH</v>
          </cell>
          <cell r="G21">
            <v>1</v>
          </cell>
          <cell r="H21">
            <v>60.5</v>
          </cell>
        </row>
        <row r="22">
          <cell r="F22" t="str">
            <v>JEYPORE</v>
          </cell>
          <cell r="G22">
            <v>4</v>
          </cell>
          <cell r="H22">
            <v>88</v>
          </cell>
        </row>
        <row r="23">
          <cell r="F23" t="str">
            <v>BALASORE</v>
          </cell>
          <cell r="G23">
            <v>2</v>
          </cell>
          <cell r="H23">
            <v>66</v>
          </cell>
        </row>
        <row r="24">
          <cell r="F24" t="str">
            <v>JEYPORE</v>
          </cell>
          <cell r="G24">
            <v>2</v>
          </cell>
          <cell r="H24">
            <v>88</v>
          </cell>
        </row>
        <row r="25">
          <cell r="F25" t="str">
            <v>KORAPUT</v>
          </cell>
          <cell r="G25">
            <v>6</v>
          </cell>
          <cell r="H25">
            <v>99</v>
          </cell>
        </row>
        <row r="26">
          <cell r="F26" t="str">
            <v>PHULBANI</v>
          </cell>
          <cell r="G26">
            <v>1</v>
          </cell>
          <cell r="H26">
            <v>99</v>
          </cell>
        </row>
        <row r="27">
          <cell r="F27" t="str">
            <v>JEYPORE</v>
          </cell>
          <cell r="G27">
            <v>2</v>
          </cell>
          <cell r="H27">
            <v>88</v>
          </cell>
        </row>
        <row r="28">
          <cell r="F28" t="str">
            <v>NABARANGPUR</v>
          </cell>
          <cell r="G28">
            <v>3</v>
          </cell>
          <cell r="H28">
            <v>88</v>
          </cell>
        </row>
        <row r="29">
          <cell r="F29" t="str">
            <v>JALESWAR</v>
          </cell>
          <cell r="G29">
            <v>2</v>
          </cell>
          <cell r="H29">
            <v>93.5</v>
          </cell>
        </row>
        <row r="30">
          <cell r="F30" t="str">
            <v>JEYPORE</v>
          </cell>
          <cell r="G30">
            <v>2</v>
          </cell>
          <cell r="H30">
            <v>88</v>
          </cell>
        </row>
        <row r="31">
          <cell r="F31" t="str">
            <v>BARAGARH</v>
          </cell>
          <cell r="G31">
            <v>2</v>
          </cell>
          <cell r="H31">
            <v>77</v>
          </cell>
        </row>
        <row r="32">
          <cell r="F32" t="str">
            <v>NABARANGPUR</v>
          </cell>
          <cell r="G32">
            <v>2</v>
          </cell>
          <cell r="H32">
            <v>88</v>
          </cell>
        </row>
        <row r="33">
          <cell r="F33" t="str">
            <v>JEYPORE</v>
          </cell>
          <cell r="G33">
            <v>3</v>
          </cell>
          <cell r="H33">
            <v>88</v>
          </cell>
        </row>
        <row r="34">
          <cell r="F34" t="str">
            <v>JATNI</v>
          </cell>
          <cell r="G34">
            <v>3</v>
          </cell>
          <cell r="H34">
            <v>55</v>
          </cell>
        </row>
        <row r="35">
          <cell r="F35" t="str">
            <v>PIPILI</v>
          </cell>
          <cell r="G35">
            <v>4</v>
          </cell>
          <cell r="H35">
            <v>60.5</v>
          </cell>
        </row>
        <row r="36">
          <cell r="F36" t="str">
            <v>PURI</v>
          </cell>
          <cell r="G36">
            <v>5</v>
          </cell>
          <cell r="H36">
            <v>77</v>
          </cell>
        </row>
        <row r="37">
          <cell r="F37" t="str">
            <v>DHENKANAL</v>
          </cell>
          <cell r="G37">
            <v>1</v>
          </cell>
          <cell r="H37">
            <v>55</v>
          </cell>
        </row>
        <row r="38">
          <cell r="F38" t="str">
            <v>BHANJANAGAR</v>
          </cell>
          <cell r="G38">
            <v>1</v>
          </cell>
          <cell r="H38">
            <v>77</v>
          </cell>
        </row>
        <row r="39">
          <cell r="F39" t="str">
            <v>BARIPADA</v>
          </cell>
          <cell r="G39">
            <v>5</v>
          </cell>
          <cell r="H39">
            <v>71.5</v>
          </cell>
        </row>
        <row r="40">
          <cell r="F40" t="str">
            <v>BALASORE</v>
          </cell>
          <cell r="G40">
            <v>2</v>
          </cell>
          <cell r="H40">
            <v>66</v>
          </cell>
        </row>
        <row r="41">
          <cell r="F41" t="str">
            <v>BHADRAK</v>
          </cell>
          <cell r="G41">
            <v>12</v>
          </cell>
          <cell r="H41">
            <v>55</v>
          </cell>
        </row>
        <row r="42">
          <cell r="F42" t="str">
            <v>KORAPUT</v>
          </cell>
          <cell r="G42">
            <v>5</v>
          </cell>
          <cell r="H42">
            <v>99</v>
          </cell>
        </row>
        <row r="43">
          <cell r="F43" t="str">
            <v>JHARSUGUDA</v>
          </cell>
          <cell r="G43">
            <v>3</v>
          </cell>
          <cell r="H43">
            <v>71.5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</v>
          </cell>
          <cell r="H4">
            <v>88</v>
          </cell>
        </row>
        <row r="5">
          <cell r="F5" t="str">
            <v>BARIPADA</v>
          </cell>
          <cell r="G5">
            <v>2</v>
          </cell>
          <cell r="H5">
            <v>71.5</v>
          </cell>
        </row>
        <row r="6">
          <cell r="F6" t="str">
            <v>NAYAGARH</v>
          </cell>
          <cell r="G6">
            <v>2</v>
          </cell>
          <cell r="H6">
            <v>60.5</v>
          </cell>
        </row>
        <row r="7">
          <cell r="F7" t="str">
            <v>JEYPORE</v>
          </cell>
          <cell r="G7">
            <v>3</v>
          </cell>
          <cell r="H7">
            <v>88</v>
          </cell>
        </row>
        <row r="8">
          <cell r="F8" t="str">
            <v>JALESWAR</v>
          </cell>
          <cell r="G8">
            <v>2</v>
          </cell>
          <cell r="H8">
            <v>93.5</v>
          </cell>
        </row>
        <row r="9">
          <cell r="F9" t="str">
            <v>JHARSUGUDA</v>
          </cell>
          <cell r="G9">
            <v>2</v>
          </cell>
          <cell r="H9">
            <v>71.5</v>
          </cell>
        </row>
        <row r="10">
          <cell r="F10" t="str">
            <v>JEYPORE</v>
          </cell>
          <cell r="G10">
            <v>2</v>
          </cell>
          <cell r="H10">
            <v>88</v>
          </cell>
        </row>
        <row r="11">
          <cell r="F11" t="str">
            <v>NAYAGARH</v>
          </cell>
          <cell r="G11">
            <v>1</v>
          </cell>
          <cell r="H11">
            <v>60.5</v>
          </cell>
        </row>
        <row r="12">
          <cell r="F12" t="str">
            <v>SUNABEDA</v>
          </cell>
          <cell r="G12">
            <v>6</v>
          </cell>
          <cell r="H12">
            <v>99</v>
          </cell>
        </row>
        <row r="13">
          <cell r="F13" t="str">
            <v>JEYPORE</v>
          </cell>
          <cell r="G13">
            <v>1</v>
          </cell>
          <cell r="H13">
            <v>88</v>
          </cell>
        </row>
        <row r="14">
          <cell r="F14" t="str">
            <v>BALASORE</v>
          </cell>
          <cell r="G14">
            <v>2</v>
          </cell>
          <cell r="H14">
            <v>66</v>
          </cell>
        </row>
        <row r="15">
          <cell r="F15" t="str">
            <v>BALUGAON</v>
          </cell>
          <cell r="G15">
            <v>2</v>
          </cell>
          <cell r="H15">
            <v>66</v>
          </cell>
        </row>
        <row r="16">
          <cell r="F16" t="str">
            <v>AUL</v>
          </cell>
          <cell r="G16">
            <v>1</v>
          </cell>
          <cell r="H16">
            <v>66</v>
          </cell>
        </row>
        <row r="17">
          <cell r="F17" t="str">
            <v>JEYPORE</v>
          </cell>
          <cell r="G17">
            <v>2</v>
          </cell>
          <cell r="H17">
            <v>88</v>
          </cell>
        </row>
        <row r="18">
          <cell r="F18" t="str">
            <v>ANGUL</v>
          </cell>
          <cell r="G18">
            <v>4</v>
          </cell>
          <cell r="H18">
            <v>60.5</v>
          </cell>
        </row>
        <row r="19">
          <cell r="F19" t="str">
            <v>PIPILI</v>
          </cell>
          <cell r="G19">
            <v>2</v>
          </cell>
          <cell r="H19">
            <v>60.5</v>
          </cell>
        </row>
        <row r="20">
          <cell r="F20" t="str">
            <v>KORAPUT</v>
          </cell>
          <cell r="G20">
            <v>6</v>
          </cell>
          <cell r="H20">
            <v>99</v>
          </cell>
        </row>
        <row r="21">
          <cell r="F21" t="str">
            <v>BALIGUDA</v>
          </cell>
          <cell r="G21">
            <v>2</v>
          </cell>
          <cell r="H21">
            <v>99</v>
          </cell>
        </row>
        <row r="22">
          <cell r="F22" t="str">
            <v>DHENKANAL</v>
          </cell>
          <cell r="G22">
            <v>1</v>
          </cell>
          <cell r="H22">
            <v>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</v>
          </cell>
          <cell r="H4">
            <v>88</v>
          </cell>
        </row>
        <row r="5">
          <cell r="F5" t="str">
            <v>ANGUL</v>
          </cell>
          <cell r="G5">
            <v>2</v>
          </cell>
          <cell r="H5">
            <v>60.5</v>
          </cell>
        </row>
        <row r="6">
          <cell r="F6" t="str">
            <v>ANGUL</v>
          </cell>
          <cell r="G6">
            <v>1</v>
          </cell>
          <cell r="H6">
            <v>60.5</v>
          </cell>
        </row>
        <row r="7">
          <cell r="F7" t="str">
            <v>JALESWAR</v>
          </cell>
          <cell r="G7">
            <v>2</v>
          </cell>
          <cell r="H7">
            <v>93.5</v>
          </cell>
        </row>
        <row r="8">
          <cell r="F8" t="str">
            <v>PHULBANI</v>
          </cell>
          <cell r="G8">
            <v>1</v>
          </cell>
          <cell r="H8">
            <v>99</v>
          </cell>
        </row>
        <row r="9">
          <cell r="F9" t="str">
            <v>NAYAGARH</v>
          </cell>
          <cell r="G9">
            <v>2</v>
          </cell>
          <cell r="H9">
            <v>60.5</v>
          </cell>
        </row>
        <row r="10">
          <cell r="F10" t="str">
            <v>NABARANGPUR</v>
          </cell>
          <cell r="G10">
            <v>2</v>
          </cell>
          <cell r="H10">
            <v>88</v>
          </cell>
        </row>
        <row r="11">
          <cell r="F11" t="str">
            <v>JEYPORE</v>
          </cell>
          <cell r="G11">
            <v>2</v>
          </cell>
          <cell r="H11">
            <v>88</v>
          </cell>
        </row>
        <row r="12">
          <cell r="F12" t="str">
            <v>BHUBANESWAR</v>
          </cell>
          <cell r="G12">
            <v>3</v>
          </cell>
          <cell r="H12">
            <v>82.5</v>
          </cell>
        </row>
        <row r="13">
          <cell r="F13" t="str">
            <v>JHARSUGUDA</v>
          </cell>
          <cell r="G13">
            <v>2</v>
          </cell>
          <cell r="H13">
            <v>71.5</v>
          </cell>
        </row>
        <row r="14">
          <cell r="F14" t="str">
            <v>JEYPORE</v>
          </cell>
          <cell r="G14">
            <v>4</v>
          </cell>
          <cell r="H14">
            <v>88</v>
          </cell>
        </row>
        <row r="15">
          <cell r="F15" t="str">
            <v>JEYPORE</v>
          </cell>
          <cell r="G15">
            <v>2</v>
          </cell>
          <cell r="H15">
            <v>88</v>
          </cell>
        </row>
        <row r="16">
          <cell r="F16" t="str">
            <v>NAYAGARH</v>
          </cell>
          <cell r="G16">
            <v>1</v>
          </cell>
          <cell r="H16">
            <v>60.5</v>
          </cell>
        </row>
        <row r="17">
          <cell r="F17" t="str">
            <v>DHENKANAL</v>
          </cell>
          <cell r="G17">
            <v>2</v>
          </cell>
          <cell r="H17">
            <v>55</v>
          </cell>
        </row>
        <row r="18">
          <cell r="F18" t="str">
            <v>NABARANGPUR</v>
          </cell>
          <cell r="G18">
            <v>1</v>
          </cell>
          <cell r="H18">
            <v>88</v>
          </cell>
        </row>
        <row r="19">
          <cell r="F19" t="str">
            <v>TALCHER</v>
          </cell>
          <cell r="G19">
            <v>2</v>
          </cell>
          <cell r="H19">
            <v>60.5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7109375" style="1" bestFit="1" customWidth="1"/>
    <col min="5" max="5" width="6.42578125" style="1" bestFit="1" customWidth="1"/>
    <col min="6" max="6" width="15" style="1" customWidth="1"/>
    <col min="7" max="7" width="5.42578125" style="1" bestFit="1" customWidth="1"/>
    <col min="8" max="8" width="6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7"/>
      <c r="J1" s="17"/>
      <c r="K1" s="17"/>
      <c r="L1" s="18"/>
    </row>
    <row r="2" spans="1:12" ht="74.25" customHeight="1">
      <c r="A2" s="15" t="s">
        <v>136</v>
      </c>
      <c r="B2" s="15"/>
      <c r="C2" s="15"/>
      <c r="D2" s="15"/>
      <c r="E2" s="15"/>
      <c r="F2" s="15"/>
      <c r="G2" s="15"/>
      <c r="H2" s="16" t="s">
        <v>137</v>
      </c>
      <c r="I2" s="17"/>
      <c r="J2" s="17"/>
      <c r="K2" s="17"/>
      <c r="L2" s="18"/>
    </row>
    <row r="3" spans="1:12" s="12" customFormat="1">
      <c r="A3" s="5" t="s">
        <v>65</v>
      </c>
      <c r="B3" s="5" t="s">
        <v>1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133</v>
      </c>
      <c r="H3" s="13" t="s">
        <v>134</v>
      </c>
      <c r="I3" s="14" t="s">
        <v>2</v>
      </c>
      <c r="J3" s="14" t="s">
        <v>3</v>
      </c>
      <c r="K3" s="14" t="s">
        <v>135</v>
      </c>
      <c r="L3" s="11" t="s">
        <v>4</v>
      </c>
    </row>
    <row r="4" spans="1:12">
      <c r="A4" s="4">
        <v>1</v>
      </c>
      <c r="B4" s="4" t="s">
        <v>12</v>
      </c>
      <c r="C4" s="4" t="s">
        <v>92</v>
      </c>
      <c r="D4" s="4" t="s">
        <v>13</v>
      </c>
      <c r="E4" s="10" t="s">
        <v>132</v>
      </c>
      <c r="F4" s="4" t="s">
        <v>71</v>
      </c>
      <c r="G4" s="4">
        <v>3</v>
      </c>
      <c r="H4" s="7">
        <f>VLOOKUP(F4,[1]Invoice!$F$4:$H$43,3,FALSE)</f>
        <v>71.5</v>
      </c>
      <c r="I4" s="7">
        <f>G4*2</f>
        <v>6</v>
      </c>
      <c r="J4" s="7">
        <f>G4*12</f>
        <v>36</v>
      </c>
      <c r="K4" s="7">
        <v>30</v>
      </c>
      <c r="L4" s="7">
        <f>G4*H4+I4+J4+K4</f>
        <v>286.5</v>
      </c>
    </row>
    <row r="5" spans="1:12">
      <c r="A5" s="4">
        <v>2</v>
      </c>
      <c r="B5" s="4" t="s">
        <v>12</v>
      </c>
      <c r="C5" s="4" t="s">
        <v>93</v>
      </c>
      <c r="D5" s="4" t="s">
        <v>14</v>
      </c>
      <c r="E5" s="10" t="s">
        <v>132</v>
      </c>
      <c r="F5" s="4" t="s">
        <v>66</v>
      </c>
      <c r="G5" s="4">
        <v>4</v>
      </c>
      <c r="H5" s="7">
        <f>VLOOKUP(F5,[1]Invoice!$F$4:$H$43,3,FALSE)</f>
        <v>93.5</v>
      </c>
      <c r="I5" s="7">
        <f>G5*2</f>
        <v>8</v>
      </c>
      <c r="J5" s="7">
        <f>G5*12</f>
        <v>48</v>
      </c>
      <c r="K5" s="7">
        <v>30</v>
      </c>
      <c r="L5" s="7">
        <f>G5*H5+I5+J5+K5</f>
        <v>460</v>
      </c>
    </row>
    <row r="6" spans="1:12">
      <c r="A6" s="4">
        <v>3</v>
      </c>
      <c r="B6" s="4" t="s">
        <v>12</v>
      </c>
      <c r="C6" s="4" t="s">
        <v>97</v>
      </c>
      <c r="D6" s="4" t="s">
        <v>20</v>
      </c>
      <c r="E6" s="10" t="s">
        <v>132</v>
      </c>
      <c r="F6" s="4" t="s">
        <v>75</v>
      </c>
      <c r="G6" s="4">
        <v>3</v>
      </c>
      <c r="H6" s="7">
        <f>VLOOKUP(F6,[1]Invoice!$F$4:$H$43,3,FALSE)</f>
        <v>71.5</v>
      </c>
      <c r="I6" s="7">
        <f>G6*2</f>
        <v>6</v>
      </c>
      <c r="J6" s="7">
        <f>G6*12</f>
        <v>36</v>
      </c>
      <c r="K6" s="7">
        <v>30</v>
      </c>
      <c r="L6" s="7">
        <f>G6*H6+I6+J6+K6</f>
        <v>286.5</v>
      </c>
    </row>
    <row r="7" spans="1:12">
      <c r="A7" s="4">
        <v>4</v>
      </c>
      <c r="B7" s="4" t="s">
        <v>23</v>
      </c>
      <c r="C7" s="4" t="s">
        <v>99</v>
      </c>
      <c r="D7" s="4" t="s">
        <v>24</v>
      </c>
      <c r="E7" s="10" t="s">
        <v>132</v>
      </c>
      <c r="F7" s="4" t="s">
        <v>74</v>
      </c>
      <c r="G7" s="4">
        <v>4</v>
      </c>
      <c r="H7" s="7">
        <f>VLOOKUP(F7,[1]Invoice!$F$4:$H$43,3,FALSE)</f>
        <v>77</v>
      </c>
      <c r="I7" s="7">
        <f>G7*2</f>
        <v>8</v>
      </c>
      <c r="J7" s="7">
        <f>G7*12</f>
        <v>48</v>
      </c>
      <c r="K7" s="7">
        <v>30</v>
      </c>
      <c r="L7" s="7">
        <f>G7*H7+I7+J7+K7</f>
        <v>394</v>
      </c>
    </row>
    <row r="8" spans="1:12">
      <c r="A8" s="4">
        <v>5</v>
      </c>
      <c r="B8" s="4" t="s">
        <v>23</v>
      </c>
      <c r="C8" s="4" t="s">
        <v>100</v>
      </c>
      <c r="D8" s="4" t="s">
        <v>25</v>
      </c>
      <c r="E8" s="10" t="s">
        <v>132</v>
      </c>
      <c r="F8" s="4" t="s">
        <v>76</v>
      </c>
      <c r="G8" s="4">
        <v>1</v>
      </c>
      <c r="H8" s="7">
        <f>VLOOKUP(F8,[1]Invoice!$F$4:$H$43,3,FALSE)</f>
        <v>60.5</v>
      </c>
      <c r="I8" s="7">
        <f>G8*2</f>
        <v>2</v>
      </c>
      <c r="J8" s="7">
        <f>G8*12</f>
        <v>12</v>
      </c>
      <c r="K8" s="7">
        <v>30</v>
      </c>
      <c r="L8" s="7">
        <f>G8*H8+I8+J8+K8</f>
        <v>104.5</v>
      </c>
    </row>
    <row r="9" spans="1:12">
      <c r="A9" s="4">
        <v>6</v>
      </c>
      <c r="B9" s="4" t="s">
        <v>26</v>
      </c>
      <c r="C9" s="4" t="s">
        <v>101</v>
      </c>
      <c r="D9" s="4" t="s">
        <v>27</v>
      </c>
      <c r="E9" s="10" t="s">
        <v>132</v>
      </c>
      <c r="F9" s="4" t="s">
        <v>77</v>
      </c>
      <c r="G9" s="4">
        <v>5</v>
      </c>
      <c r="H9" s="7">
        <f>VLOOKUP(F9,[2]Invoice!$F$4:$H$22,3,FALSE)</f>
        <v>66</v>
      </c>
      <c r="I9" s="7">
        <f>G9*2</f>
        <v>10</v>
      </c>
      <c r="J9" s="7">
        <f>G9*12</f>
        <v>60</v>
      </c>
      <c r="K9" s="7">
        <v>30</v>
      </c>
      <c r="L9" s="7">
        <f>G9*H9+I9+J9+K9</f>
        <v>430</v>
      </c>
    </row>
    <row r="10" spans="1:12">
      <c r="A10" s="4">
        <v>7</v>
      </c>
      <c r="B10" s="4" t="s">
        <v>26</v>
      </c>
      <c r="C10" s="4" t="s">
        <v>109</v>
      </c>
      <c r="D10" s="4" t="s">
        <v>37</v>
      </c>
      <c r="E10" s="10" t="s">
        <v>132</v>
      </c>
      <c r="F10" s="4" t="s">
        <v>66</v>
      </c>
      <c r="G10" s="4">
        <v>2</v>
      </c>
      <c r="H10" s="7">
        <f>VLOOKUP(F10,[1]Invoice!$F$4:$H$43,3,FALSE)</f>
        <v>93.5</v>
      </c>
      <c r="I10" s="7">
        <f>G10*2</f>
        <v>4</v>
      </c>
      <c r="J10" s="7">
        <f>G10*12</f>
        <v>24</v>
      </c>
      <c r="K10" s="7">
        <v>30</v>
      </c>
      <c r="L10" s="7">
        <f>G10*H10+I10+J10+K10</f>
        <v>245</v>
      </c>
    </row>
    <row r="11" spans="1:12">
      <c r="A11" s="4">
        <v>8</v>
      </c>
      <c r="B11" s="4" t="s">
        <v>42</v>
      </c>
      <c r="C11" s="4" t="s">
        <v>113</v>
      </c>
      <c r="D11" s="4" t="s">
        <v>43</v>
      </c>
      <c r="E11" s="10" t="s">
        <v>132</v>
      </c>
      <c r="F11" s="4" t="s">
        <v>68</v>
      </c>
      <c r="G11" s="4">
        <v>4</v>
      </c>
      <c r="H11" s="7">
        <f>VLOOKUP(F11,[1]Invoice!$F$4:$H$43,3,FALSE)</f>
        <v>60.5</v>
      </c>
      <c r="I11" s="7">
        <f>G11*2</f>
        <v>8</v>
      </c>
      <c r="J11" s="7">
        <f>G11*12</f>
        <v>48</v>
      </c>
      <c r="K11" s="7">
        <v>30</v>
      </c>
      <c r="L11" s="7">
        <f>G11*H11+I11+J11+K11</f>
        <v>328</v>
      </c>
    </row>
    <row r="12" spans="1:12">
      <c r="A12" s="4">
        <v>9</v>
      </c>
      <c r="B12" s="4" t="s">
        <v>42</v>
      </c>
      <c r="C12" s="4" t="s">
        <v>114</v>
      </c>
      <c r="D12" s="4" t="s">
        <v>44</v>
      </c>
      <c r="E12" s="10" t="s">
        <v>132</v>
      </c>
      <c r="F12" s="4" t="s">
        <v>81</v>
      </c>
      <c r="G12" s="4">
        <v>2</v>
      </c>
      <c r="H12" s="7">
        <v>120</v>
      </c>
      <c r="I12" s="7">
        <f>G12*2</f>
        <v>4</v>
      </c>
      <c r="J12" s="7">
        <f>G12*12</f>
        <v>24</v>
      </c>
      <c r="K12" s="7">
        <v>30</v>
      </c>
      <c r="L12" s="7">
        <f>G12*H12+I12+J12+K12</f>
        <v>298</v>
      </c>
    </row>
    <row r="13" spans="1:12">
      <c r="A13" s="4">
        <v>10</v>
      </c>
      <c r="B13" s="4" t="s">
        <v>45</v>
      </c>
      <c r="C13" s="4" t="s">
        <v>115</v>
      </c>
      <c r="D13" s="4" t="s">
        <v>46</v>
      </c>
      <c r="E13" s="10" t="s">
        <v>132</v>
      </c>
      <c r="F13" s="4" t="s">
        <v>67</v>
      </c>
      <c r="G13" s="4">
        <v>2</v>
      </c>
      <c r="H13" s="7">
        <f>VLOOKUP(F13,[1]Invoice!$F$4:$H$43,3,FALSE)</f>
        <v>88</v>
      </c>
      <c r="I13" s="7">
        <f>G13*2</f>
        <v>4</v>
      </c>
      <c r="J13" s="7">
        <f>G13*12</f>
        <v>24</v>
      </c>
      <c r="K13" s="7">
        <v>30</v>
      </c>
      <c r="L13" s="7">
        <f>G13*H13+I13+J13+K13</f>
        <v>234</v>
      </c>
    </row>
    <row r="14" spans="1:12">
      <c r="A14" s="4">
        <v>11</v>
      </c>
      <c r="B14" s="4" t="s">
        <v>60</v>
      </c>
      <c r="C14" s="4" t="s">
        <v>126</v>
      </c>
      <c r="D14" s="4" t="s">
        <v>61</v>
      </c>
      <c r="E14" s="10" t="s">
        <v>132</v>
      </c>
      <c r="F14" s="4" t="s">
        <v>86</v>
      </c>
      <c r="G14" s="4">
        <v>2</v>
      </c>
      <c r="H14" s="7">
        <f>VLOOKUP(F14,[1]Invoice!$F$4:$H$43,3,FALSE)</f>
        <v>66</v>
      </c>
      <c r="I14" s="7">
        <f>G14*2</f>
        <v>4</v>
      </c>
      <c r="J14" s="7">
        <f>G14*12</f>
        <v>24</v>
      </c>
      <c r="K14" s="7">
        <v>30</v>
      </c>
      <c r="L14" s="7">
        <f>G14*H14+I14+J14+K14</f>
        <v>190</v>
      </c>
    </row>
    <row r="15" spans="1:12">
      <c r="A15" s="4">
        <v>12</v>
      </c>
      <c r="B15" s="4" t="s">
        <v>28</v>
      </c>
      <c r="C15" s="4" t="s">
        <v>102</v>
      </c>
      <c r="D15" s="4" t="s">
        <v>29</v>
      </c>
      <c r="E15" s="10" t="s">
        <v>132</v>
      </c>
      <c r="F15" s="4" t="s">
        <v>66</v>
      </c>
      <c r="G15" s="4">
        <v>2</v>
      </c>
      <c r="H15" s="7">
        <f>VLOOKUP(F15,[1]Invoice!$F$4:$H$43,3,FALSE)</f>
        <v>93.5</v>
      </c>
      <c r="I15" s="7">
        <f>G15*2</f>
        <v>4</v>
      </c>
      <c r="J15" s="7">
        <f>G15*12</f>
        <v>24</v>
      </c>
      <c r="K15" s="7">
        <v>30</v>
      </c>
      <c r="L15" s="7">
        <f>G15*H15+I15+J15+K15</f>
        <v>245</v>
      </c>
    </row>
    <row r="16" spans="1:12">
      <c r="A16" s="4">
        <v>13</v>
      </c>
      <c r="B16" s="4" t="s">
        <v>28</v>
      </c>
      <c r="C16" s="4" t="s">
        <v>103</v>
      </c>
      <c r="D16" s="4" t="s">
        <v>30</v>
      </c>
      <c r="E16" s="10" t="s">
        <v>132</v>
      </c>
      <c r="F16" s="4" t="s">
        <v>73</v>
      </c>
      <c r="G16" s="4">
        <v>2</v>
      </c>
      <c r="H16" s="7">
        <f>VLOOKUP(F16,[2]Invoice!$F$4:$H$22,3,FALSE)</f>
        <v>66</v>
      </c>
      <c r="I16" s="7">
        <f>G16*2</f>
        <v>4</v>
      </c>
      <c r="J16" s="7">
        <f>G16*12</f>
        <v>24</v>
      </c>
      <c r="K16" s="7">
        <v>30</v>
      </c>
      <c r="L16" s="7">
        <f>G16*H16+I16+J16+K16</f>
        <v>190</v>
      </c>
    </row>
    <row r="17" spans="1:12">
      <c r="A17" s="4">
        <v>14</v>
      </c>
      <c r="B17" s="4" t="s">
        <v>28</v>
      </c>
      <c r="C17" s="4" t="s">
        <v>104</v>
      </c>
      <c r="D17" s="4" t="s">
        <v>31</v>
      </c>
      <c r="E17" s="10" t="s">
        <v>132</v>
      </c>
      <c r="F17" s="4" t="s">
        <v>78</v>
      </c>
      <c r="G17" s="4">
        <v>3</v>
      </c>
      <c r="H17" s="7">
        <f>VLOOKUP(F17,[1]Invoice!$F$4:$H$43,3,FALSE)</f>
        <v>77</v>
      </c>
      <c r="I17" s="7">
        <f>G17*2</f>
        <v>6</v>
      </c>
      <c r="J17" s="7">
        <f>G17*12</f>
        <v>36</v>
      </c>
      <c r="K17" s="7">
        <v>30</v>
      </c>
      <c r="L17" s="7">
        <f>G17*H17+I17+J17+K17</f>
        <v>303</v>
      </c>
    </row>
    <row r="18" spans="1:12">
      <c r="A18" s="4">
        <v>15</v>
      </c>
      <c r="B18" s="4" t="s">
        <v>32</v>
      </c>
      <c r="C18" s="4" t="s">
        <v>105</v>
      </c>
      <c r="D18" s="4" t="s">
        <v>33</v>
      </c>
      <c r="E18" s="10" t="s">
        <v>132</v>
      </c>
      <c r="F18" s="4" t="s">
        <v>71</v>
      </c>
      <c r="G18" s="4">
        <v>3</v>
      </c>
      <c r="H18" s="7">
        <f>VLOOKUP(F18,[1]Invoice!$F$4:$H$43,3,FALSE)</f>
        <v>71.5</v>
      </c>
      <c r="I18" s="7">
        <f>G18*2</f>
        <v>6</v>
      </c>
      <c r="J18" s="7">
        <f>G18*12</f>
        <v>36</v>
      </c>
      <c r="K18" s="7">
        <v>30</v>
      </c>
      <c r="L18" s="7">
        <f>G18*H18+I18+J18+K18</f>
        <v>286.5</v>
      </c>
    </row>
    <row r="19" spans="1:12">
      <c r="A19" s="4">
        <v>16</v>
      </c>
      <c r="B19" s="4" t="s">
        <v>32</v>
      </c>
      <c r="C19" s="4" t="s">
        <v>117</v>
      </c>
      <c r="D19" s="4" t="s">
        <v>49</v>
      </c>
      <c r="E19" s="10" t="s">
        <v>132</v>
      </c>
      <c r="F19" s="4" t="s">
        <v>68</v>
      </c>
      <c r="G19" s="4">
        <v>7</v>
      </c>
      <c r="H19" s="7">
        <f>VLOOKUP(F19,[1]Invoice!$F$4:$H$43,3,FALSE)</f>
        <v>60.5</v>
      </c>
      <c r="I19" s="7">
        <f>G19*2</f>
        <v>14</v>
      </c>
      <c r="J19" s="7">
        <f>G19*12</f>
        <v>84</v>
      </c>
      <c r="K19" s="7">
        <v>30</v>
      </c>
      <c r="L19" s="7">
        <f>G19*H19+I19+J19+K19</f>
        <v>551.5</v>
      </c>
    </row>
    <row r="20" spans="1:12">
      <c r="A20" s="4">
        <v>17</v>
      </c>
      <c r="B20" s="4" t="s">
        <v>15</v>
      </c>
      <c r="C20" s="4" t="s">
        <v>94</v>
      </c>
      <c r="D20" s="4" t="s">
        <v>16</v>
      </c>
      <c r="E20" s="10" t="s">
        <v>132</v>
      </c>
      <c r="F20" s="4" t="s">
        <v>72</v>
      </c>
      <c r="G20" s="4">
        <v>8</v>
      </c>
      <c r="H20" s="7">
        <f>VLOOKUP(F20,[1]Invoice!$F$4:$H$43,3,FALSE)</f>
        <v>99</v>
      </c>
      <c r="I20" s="7">
        <f>G20*2</f>
        <v>16</v>
      </c>
      <c r="J20" s="7">
        <f>G20*12</f>
        <v>96</v>
      </c>
      <c r="K20" s="7">
        <v>30</v>
      </c>
      <c r="L20" s="7">
        <f>G20*H20+I20+J20+K20</f>
        <v>934</v>
      </c>
    </row>
    <row r="21" spans="1:12">
      <c r="A21" s="4">
        <v>18</v>
      </c>
      <c r="B21" s="4" t="s">
        <v>15</v>
      </c>
      <c r="C21" s="4" t="s">
        <v>106</v>
      </c>
      <c r="D21" s="4" t="s">
        <v>34</v>
      </c>
      <c r="E21" s="10" t="s">
        <v>132</v>
      </c>
      <c r="F21" s="4" t="s">
        <v>79</v>
      </c>
      <c r="G21" s="4">
        <v>3</v>
      </c>
      <c r="H21" s="7">
        <f>VLOOKUP(F21,[3]Invoice!$F$4:$H$19,3,FALSE)</f>
        <v>82.5</v>
      </c>
      <c r="I21" s="7">
        <f>G21*2</f>
        <v>6</v>
      </c>
      <c r="J21" s="7">
        <f>G21*12</f>
        <v>36</v>
      </c>
      <c r="K21" s="7">
        <v>30</v>
      </c>
      <c r="L21" s="7">
        <f>G21*H21+I21+J21+K21</f>
        <v>319.5</v>
      </c>
    </row>
    <row r="22" spans="1:12">
      <c r="A22" s="4">
        <v>19</v>
      </c>
      <c r="B22" s="4" t="s">
        <v>15</v>
      </c>
      <c r="C22" s="4" t="s">
        <v>107</v>
      </c>
      <c r="D22" s="4" t="s">
        <v>35</v>
      </c>
      <c r="E22" s="10" t="s">
        <v>132</v>
      </c>
      <c r="F22" s="4" t="s">
        <v>80</v>
      </c>
      <c r="G22" s="4">
        <v>2</v>
      </c>
      <c r="H22" s="7">
        <f>VLOOKUP(F22,[1]Invoice!$F$4:$H$43,3,FALSE)</f>
        <v>55</v>
      </c>
      <c r="I22" s="7">
        <f>G22*2</f>
        <v>4</v>
      </c>
      <c r="J22" s="7">
        <f>G22*12</f>
        <v>24</v>
      </c>
      <c r="K22" s="7">
        <v>30</v>
      </c>
      <c r="L22" s="7">
        <f>G22*H22+I22+J22+K22</f>
        <v>168</v>
      </c>
    </row>
    <row r="23" spans="1:12">
      <c r="A23" s="4">
        <v>20</v>
      </c>
      <c r="B23" s="4" t="s">
        <v>15</v>
      </c>
      <c r="C23" s="4" t="s">
        <v>108</v>
      </c>
      <c r="D23" s="4" t="s">
        <v>36</v>
      </c>
      <c r="E23" s="10" t="s">
        <v>132</v>
      </c>
      <c r="F23" s="4" t="s">
        <v>80</v>
      </c>
      <c r="G23" s="4">
        <v>2</v>
      </c>
      <c r="H23" s="7">
        <f>VLOOKUP(F23,[1]Invoice!$F$4:$H$43,3,FALSE)</f>
        <v>55</v>
      </c>
      <c r="I23" s="7">
        <f>G23*2</f>
        <v>4</v>
      </c>
      <c r="J23" s="7">
        <f>G23*12</f>
        <v>24</v>
      </c>
      <c r="K23" s="7">
        <v>30</v>
      </c>
      <c r="L23" s="7">
        <f>G23*H23+I23+J23+K23</f>
        <v>168</v>
      </c>
    </row>
    <row r="24" spans="1:12">
      <c r="A24" s="4">
        <v>21</v>
      </c>
      <c r="B24" s="4" t="s">
        <v>15</v>
      </c>
      <c r="C24" s="4" t="s">
        <v>110</v>
      </c>
      <c r="D24" s="4" t="s">
        <v>38</v>
      </c>
      <c r="E24" s="10" t="s">
        <v>132</v>
      </c>
      <c r="F24" s="4" t="s">
        <v>66</v>
      </c>
      <c r="G24" s="4">
        <v>1</v>
      </c>
      <c r="H24" s="7">
        <f>VLOOKUP(F24,[1]Invoice!$F$4:$H$43,3,FALSE)</f>
        <v>93.5</v>
      </c>
      <c r="I24" s="7">
        <f>G24*2</f>
        <v>2</v>
      </c>
      <c r="J24" s="7">
        <f>G24*12</f>
        <v>12</v>
      </c>
      <c r="K24" s="7">
        <v>30</v>
      </c>
      <c r="L24" s="7">
        <f>G24*H24+I24+J24+K24</f>
        <v>137.5</v>
      </c>
    </row>
    <row r="25" spans="1:12">
      <c r="A25" s="4">
        <v>22</v>
      </c>
      <c r="B25" s="4" t="s">
        <v>15</v>
      </c>
      <c r="C25" s="4" t="s">
        <v>120</v>
      </c>
      <c r="D25" s="4" t="s">
        <v>52</v>
      </c>
      <c r="E25" s="10" t="s">
        <v>132</v>
      </c>
      <c r="F25" s="4" t="s">
        <v>83</v>
      </c>
      <c r="G25" s="4">
        <v>1</v>
      </c>
      <c r="H25" s="7">
        <v>150</v>
      </c>
      <c r="I25" s="7">
        <f>G25*2</f>
        <v>2</v>
      </c>
      <c r="J25" s="7">
        <f>G25*12</f>
        <v>12</v>
      </c>
      <c r="K25" s="7">
        <v>30</v>
      </c>
      <c r="L25" s="7">
        <f>G25*H25+I25+J25+K25</f>
        <v>194</v>
      </c>
    </row>
    <row r="26" spans="1:12">
      <c r="A26" s="4">
        <v>23</v>
      </c>
      <c r="B26" s="4" t="s">
        <v>15</v>
      </c>
      <c r="C26" s="4" t="s">
        <v>127</v>
      </c>
      <c r="D26" s="4" t="s">
        <v>62</v>
      </c>
      <c r="E26" s="10" t="s">
        <v>132</v>
      </c>
      <c r="F26" s="4" t="s">
        <v>84</v>
      </c>
      <c r="G26" s="4">
        <v>1</v>
      </c>
      <c r="H26" s="7">
        <v>150</v>
      </c>
      <c r="I26" s="7">
        <f>G26*2</f>
        <v>2</v>
      </c>
      <c r="J26" s="7">
        <f>G26*12</f>
        <v>12</v>
      </c>
      <c r="K26" s="7">
        <v>30</v>
      </c>
      <c r="L26" s="7">
        <f>G26*H26+I26+J26+K26</f>
        <v>194</v>
      </c>
    </row>
    <row r="27" spans="1:12">
      <c r="A27" s="4">
        <v>24</v>
      </c>
      <c r="B27" s="4" t="s">
        <v>53</v>
      </c>
      <c r="C27" s="4" t="s">
        <v>121</v>
      </c>
      <c r="D27" s="4" t="s">
        <v>54</v>
      </c>
      <c r="E27" s="10" t="s">
        <v>132</v>
      </c>
      <c r="F27" s="4" t="s">
        <v>84</v>
      </c>
      <c r="G27" s="4">
        <v>2</v>
      </c>
      <c r="H27" s="7">
        <v>150</v>
      </c>
      <c r="I27" s="7">
        <f>G27*2</f>
        <v>4</v>
      </c>
      <c r="J27" s="7">
        <f>G27*12</f>
        <v>24</v>
      </c>
      <c r="K27" s="7">
        <v>30</v>
      </c>
      <c r="L27" s="7">
        <f>G27*H27+I27+J27+K27</f>
        <v>358</v>
      </c>
    </row>
    <row r="28" spans="1:12">
      <c r="A28" s="4">
        <v>25</v>
      </c>
      <c r="B28" s="4" t="s">
        <v>5</v>
      </c>
      <c r="C28" s="4" t="s">
        <v>87</v>
      </c>
      <c r="D28" s="4" t="s">
        <v>6</v>
      </c>
      <c r="E28" s="10" t="s">
        <v>132</v>
      </c>
      <c r="F28" s="4" t="s">
        <v>66</v>
      </c>
      <c r="G28" s="4">
        <v>2</v>
      </c>
      <c r="H28" s="7">
        <f>VLOOKUP(F28,[1]Invoice!$F$4:$H$43,3,FALSE)</f>
        <v>93.5</v>
      </c>
      <c r="I28" s="7">
        <f>G28*2</f>
        <v>4</v>
      </c>
      <c r="J28" s="7">
        <f>G28*12</f>
        <v>24</v>
      </c>
      <c r="K28" s="7">
        <v>30</v>
      </c>
      <c r="L28" s="7">
        <f>G28*H28+I28+J28+K28</f>
        <v>245</v>
      </c>
    </row>
    <row r="29" spans="1:12">
      <c r="A29" s="4">
        <v>26</v>
      </c>
      <c r="B29" s="4" t="s">
        <v>5</v>
      </c>
      <c r="C29" s="4" t="s">
        <v>88</v>
      </c>
      <c r="D29" s="4" t="s">
        <v>7</v>
      </c>
      <c r="E29" s="10" t="s">
        <v>132</v>
      </c>
      <c r="F29" s="4" t="s">
        <v>67</v>
      </c>
      <c r="G29" s="4">
        <v>2</v>
      </c>
      <c r="H29" s="7">
        <f>VLOOKUP(F29,[1]Invoice!$F$4:$H$43,3,FALSE)</f>
        <v>88</v>
      </c>
      <c r="I29" s="7">
        <f>G29*2</f>
        <v>4</v>
      </c>
      <c r="J29" s="7">
        <f>G29*12</f>
        <v>24</v>
      </c>
      <c r="K29" s="7">
        <v>30</v>
      </c>
      <c r="L29" s="7">
        <f>G29*H29+I29+J29+K29</f>
        <v>234</v>
      </c>
    </row>
    <row r="30" spans="1:12">
      <c r="A30" s="4">
        <v>27</v>
      </c>
      <c r="B30" s="4" t="s">
        <v>5</v>
      </c>
      <c r="C30" s="4" t="s">
        <v>89</v>
      </c>
      <c r="D30" s="4" t="s">
        <v>8</v>
      </c>
      <c r="E30" s="10" t="s">
        <v>132</v>
      </c>
      <c r="F30" s="4" t="s">
        <v>68</v>
      </c>
      <c r="G30" s="4">
        <v>4</v>
      </c>
      <c r="H30" s="7">
        <f>VLOOKUP(F30,[1]Invoice!$F$4:$H$43,3,FALSE)</f>
        <v>60.5</v>
      </c>
      <c r="I30" s="7">
        <f>G30*2</f>
        <v>8</v>
      </c>
      <c r="J30" s="7">
        <f>G30*12</f>
        <v>48</v>
      </c>
      <c r="K30" s="7">
        <v>30</v>
      </c>
      <c r="L30" s="7">
        <f>G30*H30+I30+J30+K30</f>
        <v>328</v>
      </c>
    </row>
    <row r="31" spans="1:12">
      <c r="A31" s="4">
        <v>28</v>
      </c>
      <c r="B31" s="4" t="s">
        <v>5</v>
      </c>
      <c r="C31" s="4" t="s">
        <v>90</v>
      </c>
      <c r="D31" s="4" t="s">
        <v>9</v>
      </c>
      <c r="E31" s="10" t="s">
        <v>132</v>
      </c>
      <c r="F31" s="4" t="s">
        <v>69</v>
      </c>
      <c r="G31" s="4">
        <v>4</v>
      </c>
      <c r="H31" s="7">
        <v>77</v>
      </c>
      <c r="I31" s="7">
        <f>G31*2</f>
        <v>8</v>
      </c>
      <c r="J31" s="7">
        <f>G31*12</f>
        <v>48</v>
      </c>
      <c r="K31" s="7">
        <v>30</v>
      </c>
      <c r="L31" s="7">
        <f>G31*H31+I31+J31+K31</f>
        <v>394</v>
      </c>
    </row>
    <row r="32" spans="1:12">
      <c r="A32" s="4">
        <v>29</v>
      </c>
      <c r="B32" s="4" t="s">
        <v>10</v>
      </c>
      <c r="C32" s="4" t="s">
        <v>91</v>
      </c>
      <c r="D32" s="4" t="s">
        <v>11</v>
      </c>
      <c r="E32" s="10" t="s">
        <v>132</v>
      </c>
      <c r="F32" s="4" t="s">
        <v>70</v>
      </c>
      <c r="G32" s="4">
        <v>4</v>
      </c>
      <c r="H32" s="7">
        <v>66</v>
      </c>
      <c r="I32" s="7">
        <f>G32*2</f>
        <v>8</v>
      </c>
      <c r="J32" s="7">
        <f>G32*12</f>
        <v>48</v>
      </c>
      <c r="K32" s="7">
        <v>30</v>
      </c>
      <c r="L32" s="7">
        <f>G32*H32+I32+J32+K32</f>
        <v>350</v>
      </c>
    </row>
    <row r="33" spans="1:12">
      <c r="A33" s="4">
        <v>30</v>
      </c>
      <c r="B33" s="4" t="s">
        <v>17</v>
      </c>
      <c r="C33" s="4" t="s">
        <v>95</v>
      </c>
      <c r="D33" s="4" t="s">
        <v>18</v>
      </c>
      <c r="E33" s="10" t="s">
        <v>132</v>
      </c>
      <c r="F33" s="4" t="s">
        <v>73</v>
      </c>
      <c r="G33" s="4">
        <v>1</v>
      </c>
      <c r="H33" s="7">
        <f>VLOOKUP(F33,[2]Invoice!$F$4:$H$22,3,FALSE)</f>
        <v>66</v>
      </c>
      <c r="I33" s="7">
        <f>G33*2</f>
        <v>2</v>
      </c>
      <c r="J33" s="7">
        <f>G33*12</f>
        <v>12</v>
      </c>
      <c r="K33" s="7">
        <v>30</v>
      </c>
      <c r="L33" s="7">
        <f>G33*H33+I33+J33+K33</f>
        <v>110</v>
      </c>
    </row>
    <row r="34" spans="1:12">
      <c r="A34" s="4">
        <v>31</v>
      </c>
      <c r="B34" s="4" t="s">
        <v>17</v>
      </c>
      <c r="C34" s="4" t="s">
        <v>96</v>
      </c>
      <c r="D34" s="4" t="s">
        <v>19</v>
      </c>
      <c r="E34" s="10" t="s">
        <v>132</v>
      </c>
      <c r="F34" s="4" t="s">
        <v>74</v>
      </c>
      <c r="G34" s="4">
        <v>2</v>
      </c>
      <c r="H34" s="7">
        <f>VLOOKUP(F34,[1]Invoice!$F$4:$H$43,3,FALSE)</f>
        <v>77</v>
      </c>
      <c r="I34" s="7">
        <f>G34*2</f>
        <v>4</v>
      </c>
      <c r="J34" s="7">
        <f>G34*12</f>
        <v>24</v>
      </c>
      <c r="K34" s="7">
        <v>30</v>
      </c>
      <c r="L34" s="7">
        <f>G34*H34+I34+J34+K34</f>
        <v>212</v>
      </c>
    </row>
    <row r="35" spans="1:12">
      <c r="A35" s="4">
        <v>32</v>
      </c>
      <c r="B35" s="4" t="s">
        <v>17</v>
      </c>
      <c r="C35" s="4" t="s">
        <v>111</v>
      </c>
      <c r="D35" s="4" t="s">
        <v>39</v>
      </c>
      <c r="E35" s="10" t="s">
        <v>132</v>
      </c>
      <c r="F35" s="4" t="s">
        <v>71</v>
      </c>
      <c r="G35" s="4">
        <v>9</v>
      </c>
      <c r="H35" s="7">
        <f>VLOOKUP(F35,[1]Invoice!$F$4:$H$43,3,FALSE)</f>
        <v>71.5</v>
      </c>
      <c r="I35" s="7">
        <f>G35*2</f>
        <v>18</v>
      </c>
      <c r="J35" s="7">
        <f>G35*12</f>
        <v>108</v>
      </c>
      <c r="K35" s="7">
        <v>30</v>
      </c>
      <c r="L35" s="7">
        <f>G35*H35+I35+J35+K35</f>
        <v>799.5</v>
      </c>
    </row>
    <row r="36" spans="1:12">
      <c r="A36" s="4">
        <v>33</v>
      </c>
      <c r="B36" s="4" t="s">
        <v>40</v>
      </c>
      <c r="C36" s="4" t="s">
        <v>112</v>
      </c>
      <c r="D36" s="4" t="s">
        <v>41</v>
      </c>
      <c r="E36" s="10" t="s">
        <v>132</v>
      </c>
      <c r="F36" s="4" t="s">
        <v>75</v>
      </c>
      <c r="G36" s="4">
        <v>4</v>
      </c>
      <c r="H36" s="7">
        <f>VLOOKUP(F36,[1]Invoice!$F$4:$H$43,3,FALSE)</f>
        <v>71.5</v>
      </c>
      <c r="I36" s="7">
        <f>G36*2</f>
        <v>8</v>
      </c>
      <c r="J36" s="7">
        <f>G36*12</f>
        <v>48</v>
      </c>
      <c r="K36" s="7">
        <v>30</v>
      </c>
      <c r="L36" s="7">
        <f>G36*H36+I36+J36+K36</f>
        <v>372</v>
      </c>
    </row>
    <row r="37" spans="1:12">
      <c r="A37" s="4">
        <v>34</v>
      </c>
      <c r="B37" s="4" t="s">
        <v>40</v>
      </c>
      <c r="C37" s="4" t="s">
        <v>122</v>
      </c>
      <c r="D37" s="4" t="s">
        <v>55</v>
      </c>
      <c r="E37" s="10" t="s">
        <v>132</v>
      </c>
      <c r="F37" s="4" t="s">
        <v>67</v>
      </c>
      <c r="G37" s="4">
        <v>2</v>
      </c>
      <c r="H37" s="7">
        <f>VLOOKUP(F37,[1]Invoice!$F$4:$H$43,3,FALSE)</f>
        <v>88</v>
      </c>
      <c r="I37" s="7">
        <f>G37*2</f>
        <v>4</v>
      </c>
      <c r="J37" s="7">
        <f>G37*12</f>
        <v>24</v>
      </c>
      <c r="K37" s="7">
        <v>30</v>
      </c>
      <c r="L37" s="7">
        <f>G37*H37+I37+J37+K37</f>
        <v>234</v>
      </c>
    </row>
    <row r="38" spans="1:12">
      <c r="A38" s="4">
        <v>35</v>
      </c>
      <c r="B38" s="4" t="s">
        <v>40</v>
      </c>
      <c r="C38" s="4" t="s">
        <v>123</v>
      </c>
      <c r="D38" s="4" t="s">
        <v>56</v>
      </c>
      <c r="E38" s="10" t="s">
        <v>132</v>
      </c>
      <c r="F38" s="4" t="s">
        <v>67</v>
      </c>
      <c r="G38" s="4">
        <v>2</v>
      </c>
      <c r="H38" s="7">
        <f>VLOOKUP(F38,[1]Invoice!$F$4:$H$43,3,FALSE)</f>
        <v>88</v>
      </c>
      <c r="I38" s="7">
        <f>G38*2</f>
        <v>4</v>
      </c>
      <c r="J38" s="7">
        <f>G38*12</f>
        <v>24</v>
      </c>
      <c r="K38" s="7">
        <v>30</v>
      </c>
      <c r="L38" s="7">
        <f>G38*H38+I38+J38+K38</f>
        <v>234</v>
      </c>
    </row>
    <row r="39" spans="1:12">
      <c r="A39" s="4">
        <v>36</v>
      </c>
      <c r="B39" s="4" t="s">
        <v>57</v>
      </c>
      <c r="C39" s="4" t="s">
        <v>124</v>
      </c>
      <c r="D39" s="4" t="s">
        <v>58</v>
      </c>
      <c r="E39" s="10" t="s">
        <v>132</v>
      </c>
      <c r="F39" s="4" t="s">
        <v>85</v>
      </c>
      <c r="G39" s="4">
        <v>2</v>
      </c>
      <c r="H39" s="7">
        <f>VLOOKUP(F39,[1]Invoice!$F$4:$H$43,3,FALSE)</f>
        <v>60.5</v>
      </c>
      <c r="I39" s="7">
        <f>G39*2</f>
        <v>4</v>
      </c>
      <c r="J39" s="7">
        <f>G39*12</f>
        <v>24</v>
      </c>
      <c r="K39" s="7">
        <v>30</v>
      </c>
      <c r="L39" s="7">
        <f>G39*H39+I39+J39+K39</f>
        <v>179</v>
      </c>
    </row>
    <row r="40" spans="1:12">
      <c r="A40" s="4">
        <v>37</v>
      </c>
      <c r="B40" s="4" t="s">
        <v>47</v>
      </c>
      <c r="C40" s="4" t="s">
        <v>116</v>
      </c>
      <c r="D40" s="4" t="s">
        <v>48</v>
      </c>
      <c r="E40" s="10" t="s">
        <v>132</v>
      </c>
      <c r="F40" s="4" t="s">
        <v>71</v>
      </c>
      <c r="G40" s="4">
        <v>1</v>
      </c>
      <c r="H40" s="7">
        <f>VLOOKUP(F40,[1]Invoice!$F$4:$H$43,3,FALSE)</f>
        <v>71.5</v>
      </c>
      <c r="I40" s="7">
        <f>G40*2</f>
        <v>2</v>
      </c>
      <c r="J40" s="7">
        <f>G40*12</f>
        <v>12</v>
      </c>
      <c r="K40" s="7">
        <v>30</v>
      </c>
      <c r="L40" s="7">
        <f>G40*H40+I40+J40+K40</f>
        <v>115.5</v>
      </c>
    </row>
    <row r="41" spans="1:12">
      <c r="A41" s="4">
        <v>38</v>
      </c>
      <c r="B41" s="4" t="s">
        <v>47</v>
      </c>
      <c r="C41" s="4" t="s">
        <v>118</v>
      </c>
      <c r="D41" s="4" t="s">
        <v>50</v>
      </c>
      <c r="E41" s="10" t="s">
        <v>132</v>
      </c>
      <c r="F41" s="4" t="s">
        <v>68</v>
      </c>
      <c r="G41" s="4">
        <v>4</v>
      </c>
      <c r="H41" s="7">
        <f>VLOOKUP(F41,[1]Invoice!$F$4:$H$43,3,FALSE)</f>
        <v>60.5</v>
      </c>
      <c r="I41" s="7">
        <f>G41*2</f>
        <v>8</v>
      </c>
      <c r="J41" s="7">
        <f>G41*12</f>
        <v>48</v>
      </c>
      <c r="K41" s="7">
        <v>30</v>
      </c>
      <c r="L41" s="7">
        <f>G41*H41+I41+J41+K41</f>
        <v>328</v>
      </c>
    </row>
    <row r="42" spans="1:12">
      <c r="A42" s="4">
        <v>39</v>
      </c>
      <c r="B42" s="4" t="s">
        <v>47</v>
      </c>
      <c r="C42" s="4" t="s">
        <v>119</v>
      </c>
      <c r="D42" s="4" t="s">
        <v>51</v>
      </c>
      <c r="E42" s="10" t="s">
        <v>132</v>
      </c>
      <c r="F42" s="4" t="s">
        <v>82</v>
      </c>
      <c r="G42" s="4">
        <v>2</v>
      </c>
      <c r="H42" s="7">
        <f>VLOOKUP(F42,[1]Invoice!$F$4:$H$43,3,FALSE)</f>
        <v>77</v>
      </c>
      <c r="I42" s="7">
        <f>G42*2</f>
        <v>4</v>
      </c>
      <c r="J42" s="7">
        <f>G42*12</f>
        <v>24</v>
      </c>
      <c r="K42" s="7">
        <v>30</v>
      </c>
      <c r="L42" s="7">
        <f>G42*H42+I42+J42+K42</f>
        <v>212</v>
      </c>
    </row>
    <row r="43" spans="1:12">
      <c r="A43" s="4">
        <v>40</v>
      </c>
      <c r="B43" s="4" t="s">
        <v>21</v>
      </c>
      <c r="C43" s="4" t="s">
        <v>98</v>
      </c>
      <c r="D43" s="4" t="s">
        <v>22</v>
      </c>
      <c r="E43" s="10" t="s">
        <v>132</v>
      </c>
      <c r="F43" s="4" t="s">
        <v>73</v>
      </c>
      <c r="G43" s="4">
        <v>1</v>
      </c>
      <c r="H43" s="7">
        <f>VLOOKUP(F43,[2]Invoice!$F$4:$H$22,3,FALSE)</f>
        <v>66</v>
      </c>
      <c r="I43" s="7">
        <f>G43*2</f>
        <v>2</v>
      </c>
      <c r="J43" s="7">
        <f>G43*12</f>
        <v>12</v>
      </c>
      <c r="K43" s="7">
        <v>30</v>
      </c>
      <c r="L43" s="7">
        <f>G43*H43+I43+J43+K43</f>
        <v>110</v>
      </c>
    </row>
    <row r="44" spans="1:12">
      <c r="A44" s="4">
        <v>41</v>
      </c>
      <c r="B44" s="4" t="s">
        <v>21</v>
      </c>
      <c r="C44" s="4" t="s">
        <v>125</v>
      </c>
      <c r="D44" s="4" t="s">
        <v>59</v>
      </c>
      <c r="E44" s="10" t="s">
        <v>132</v>
      </c>
      <c r="F44" s="4" t="s">
        <v>67</v>
      </c>
      <c r="G44" s="4">
        <v>1</v>
      </c>
      <c r="H44" s="7">
        <f>VLOOKUP(F44,[1]Invoice!$F$4:$H$43,3,FALSE)</f>
        <v>88</v>
      </c>
      <c r="I44" s="7">
        <f>G44*2</f>
        <v>2</v>
      </c>
      <c r="J44" s="7">
        <f>G44*12</f>
        <v>12</v>
      </c>
      <c r="K44" s="7">
        <v>30</v>
      </c>
      <c r="L44" s="7">
        <f>G44*H44+I44+J44+K44</f>
        <v>132</v>
      </c>
    </row>
    <row r="45" spans="1:12" s="3" customFormat="1">
      <c r="A45" s="19" t="s">
        <v>138</v>
      </c>
      <c r="B45" s="20"/>
      <c r="C45" s="20"/>
      <c r="D45" s="20"/>
      <c r="E45" s="20"/>
      <c r="F45" s="20"/>
      <c r="G45" s="20"/>
      <c r="H45" s="20"/>
      <c r="I45" s="21"/>
      <c r="J45" s="21"/>
      <c r="K45" s="22"/>
      <c r="L45" s="6">
        <f>ROUND(SUM(L3:L44),0)</f>
        <v>11895</v>
      </c>
    </row>
    <row r="46" spans="1:12" s="3" customFormat="1" ht="30" customHeight="1">
      <c r="A46" s="8" t="s">
        <v>63</v>
      </c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</row>
    <row r="47" spans="1:12" s="3" customFormat="1" ht="30" customHeight="1">
      <c r="A47" s="8" t="s">
        <v>64</v>
      </c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</row>
  </sheetData>
  <sortState ref="B4:L44">
    <sortCondition ref="B4:B44"/>
  </sortState>
  <mergeCells count="7">
    <mergeCell ref="A46:L46"/>
    <mergeCell ref="A47:L47"/>
    <mergeCell ref="H1:L1"/>
    <mergeCell ref="H2:L2"/>
    <mergeCell ref="A45:K45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2023-09-12T03:52:44Z</dcterms:created>
  <dcterms:modified xsi:type="dcterms:W3CDTF">2023-09-12T03:52:45Z</dcterms:modified>
</cp:coreProperties>
</file>