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L12"/>
  <c r="L11"/>
  <c r="L4"/>
  <c r="J5"/>
  <c r="J6"/>
  <c r="J7"/>
  <c r="J8"/>
  <c r="J9"/>
  <c r="J10"/>
  <c r="J11"/>
  <c r="J4"/>
  <c r="I5"/>
  <c r="I6"/>
  <c r="I7"/>
  <c r="I8"/>
  <c r="I9"/>
  <c r="I10"/>
  <c r="I11"/>
  <c r="I4"/>
  <c r="H5"/>
  <c r="L5" s="1"/>
  <c r="H6"/>
  <c r="L6" s="1"/>
  <c r="H7"/>
  <c r="L7" s="1"/>
  <c r="H8"/>
  <c r="L8" s="1"/>
  <c r="H9"/>
  <c r="L9" s="1"/>
  <c r="H10"/>
  <c r="L10" s="1"/>
  <c r="H11"/>
  <c r="H4"/>
</calcChain>
</file>

<file path=xl/sharedStrings.xml><?xml version="1.0" encoding="utf-8"?>
<sst xmlns="http://schemas.openxmlformats.org/spreadsheetml/2006/main" count="58" uniqueCount="46">
  <si>
    <t>04/6/2025</t>
  </si>
  <si>
    <t>038</t>
  </si>
  <si>
    <t>040</t>
  </si>
  <si>
    <t>05/6/2025</t>
  </si>
  <si>
    <t>041</t>
  </si>
  <si>
    <t>18/6/2025</t>
  </si>
  <si>
    <t>42</t>
  </si>
  <si>
    <t>20/6/2025</t>
  </si>
  <si>
    <t>44</t>
  </si>
  <si>
    <t>26/6/2025</t>
  </si>
  <si>
    <t>45</t>
  </si>
  <si>
    <t>28/6/2025</t>
  </si>
  <si>
    <t>47</t>
  </si>
  <si>
    <t>043</t>
  </si>
  <si>
    <t>SL</t>
  </si>
  <si>
    <t>DATE</t>
  </si>
  <si>
    <t>LR NO</t>
  </si>
  <si>
    <t>INV NO</t>
  </si>
  <si>
    <t>FROM</t>
  </si>
  <si>
    <t>TO</t>
  </si>
  <si>
    <t>CASE</t>
  </si>
  <si>
    <t>DO/03793</t>
  </si>
  <si>
    <t>DO/03794</t>
  </si>
  <si>
    <t>DO/04037</t>
  </si>
  <si>
    <t>DO/04523</t>
  </si>
  <si>
    <t>DO/04632</t>
  </si>
  <si>
    <t>DO/04899</t>
  </si>
  <si>
    <t>DO/04919</t>
  </si>
  <si>
    <t>MA/02701</t>
  </si>
  <si>
    <t>NIMAPARA</t>
  </si>
  <si>
    <t>SALIPUR</t>
  </si>
  <si>
    <t>KENDRAPARA</t>
  </si>
  <si>
    <t>JAJPUR TOWN</t>
  </si>
  <si>
    <t>SORO</t>
  </si>
  <si>
    <t>CTC</t>
  </si>
  <si>
    <t>RATE</t>
  </si>
  <si>
    <t>HML</t>
  </si>
  <si>
    <t>DD.CH.</t>
  </si>
  <si>
    <t>LR CH</t>
  </si>
  <si>
    <t>AMOUNT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</si>
  <si>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</si>
  <si>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</si>
  <si>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INVOICE
PRAGATI LOGISTICS,SAMANTA SAHI KHUNTIA LANE,8984191006
GST No:21AGHPB9356M1Z9</t>
  </si>
  <si>
    <t xml:space="preserve">BRINDA DAIRY AND FARM
Address: HOLDING NO-503-F,WARD NO-24 MAHATAB ROAD,CUTTACK-753012 ODISHA,9337096269
GST No:21AFHPG3117L1ZT
</t>
  </si>
  <si>
    <t xml:space="preserve">(RUPEES THREE THOUSAND FIVE HUNDRED FOURTY ONE ONLY) </t>
  </si>
  <si>
    <t xml:space="preserve">Bill Date: 30/06/2025
Bill NO : 9316
Total Amount : 3541.00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</si>
</sst>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7</xdr:col>
      <xdr:colOff>171450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"/>
          <a:ext cx="37338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  <row r="93">
          <cell r="C93" t="str">
            <v>GOP</v>
          </cell>
          <cell r="D93">
            <v>73.5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Q8" sqref="Q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5.85546875" bestFit="1" customWidth="1"/>
    <col min="12" max="12" width="9.42578125" bestFit="1" customWidth="1"/>
  </cols>
  <sheetData>
    <row r="1" spans="1:12" s="7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42</v>
      </c>
      <c r="J1" s="18"/>
      <c r="K1" s="18"/>
      <c r="L1" s="18"/>
    </row>
    <row r="2" spans="1:12" s="7" customFormat="1" ht="72.75" customHeight="1">
      <c r="A2" s="15" t="s">
        <v>43</v>
      </c>
      <c r="B2" s="16"/>
      <c r="C2" s="16"/>
      <c r="D2" s="16"/>
      <c r="E2" s="16"/>
      <c r="F2" s="16"/>
      <c r="G2" s="16"/>
      <c r="H2" s="17"/>
      <c r="I2" s="18" t="s">
        <v>45</v>
      </c>
      <c r="J2" s="18"/>
      <c r="K2" s="18"/>
      <c r="L2" s="18"/>
    </row>
    <row r="3" spans="1:12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4" t="s">
        <v>35</v>
      </c>
      <c r="I3" s="4" t="s">
        <v>36</v>
      </c>
      <c r="J3" s="4" t="s">
        <v>37</v>
      </c>
      <c r="K3" s="4" t="s">
        <v>38</v>
      </c>
      <c r="L3" s="4" t="s">
        <v>39</v>
      </c>
    </row>
    <row r="4" spans="1:12">
      <c r="A4" s="2">
        <v>1</v>
      </c>
      <c r="B4" s="2" t="s">
        <v>0</v>
      </c>
      <c r="C4" s="2" t="s">
        <v>21</v>
      </c>
      <c r="D4" s="2" t="s">
        <v>1</v>
      </c>
      <c r="E4" s="2" t="s">
        <v>34</v>
      </c>
      <c r="F4" s="2" t="s">
        <v>29</v>
      </c>
      <c r="G4" s="2">
        <v>8</v>
      </c>
      <c r="H4" s="8">
        <f>VLOOKUP(F4,'[1]DHP INTERNATIONAL'!$C$5:$D$93,2,FALSE)</f>
        <v>63.5</v>
      </c>
      <c r="I4" s="8">
        <f>G4*2</f>
        <v>16</v>
      </c>
      <c r="J4" s="8">
        <f>G4*10</f>
        <v>80</v>
      </c>
      <c r="K4" s="8">
        <v>25</v>
      </c>
      <c r="L4" s="8">
        <f>G4*H4+I4+J4+K4</f>
        <v>629</v>
      </c>
    </row>
    <row r="5" spans="1:12">
      <c r="A5" s="2">
        <v>2</v>
      </c>
      <c r="B5" s="2" t="s">
        <v>0</v>
      </c>
      <c r="C5" s="2" t="s">
        <v>22</v>
      </c>
      <c r="D5" s="2" t="s">
        <v>2</v>
      </c>
      <c r="E5" s="2" t="s">
        <v>34</v>
      </c>
      <c r="F5" s="2" t="s">
        <v>30</v>
      </c>
      <c r="G5" s="2">
        <v>3</v>
      </c>
      <c r="H5" s="8">
        <f>VLOOKUP(F5,'[1]DHP INTERNATIONAL'!$C$5:$D$93,2,FALSE)</f>
        <v>57</v>
      </c>
      <c r="I5" s="8">
        <f t="shared" ref="I5:I11" si="0">G5*2</f>
        <v>6</v>
      </c>
      <c r="J5" s="8">
        <f t="shared" ref="J5:J11" si="1">G5*10</f>
        <v>30</v>
      </c>
      <c r="K5" s="8">
        <v>25</v>
      </c>
      <c r="L5" s="8">
        <f t="shared" ref="L5:L11" si="2">G5*H5+I5+J5+K5</f>
        <v>232</v>
      </c>
    </row>
    <row r="6" spans="1:12">
      <c r="A6" s="2">
        <v>3</v>
      </c>
      <c r="B6" s="2" t="s">
        <v>3</v>
      </c>
      <c r="C6" s="2" t="s">
        <v>23</v>
      </c>
      <c r="D6" s="2" t="s">
        <v>4</v>
      </c>
      <c r="E6" s="2" t="s">
        <v>34</v>
      </c>
      <c r="F6" s="2" t="s">
        <v>31</v>
      </c>
      <c r="G6" s="2">
        <v>2</v>
      </c>
      <c r="H6" s="8">
        <f>VLOOKUP(F6,'[1]DHP INTERNATIONAL'!$C$5:$D$93,2,FALSE)</f>
        <v>57</v>
      </c>
      <c r="I6" s="8">
        <f t="shared" si="0"/>
        <v>4</v>
      </c>
      <c r="J6" s="8">
        <f t="shared" si="1"/>
        <v>20</v>
      </c>
      <c r="K6" s="8">
        <v>25</v>
      </c>
      <c r="L6" s="8">
        <f t="shared" si="2"/>
        <v>163</v>
      </c>
    </row>
    <row r="7" spans="1:12">
      <c r="A7" s="2">
        <v>4</v>
      </c>
      <c r="B7" s="2" t="s">
        <v>5</v>
      </c>
      <c r="C7" s="2" t="s">
        <v>24</v>
      </c>
      <c r="D7" s="2" t="s">
        <v>6</v>
      </c>
      <c r="E7" s="2" t="s">
        <v>34</v>
      </c>
      <c r="F7" s="2" t="s">
        <v>31</v>
      </c>
      <c r="G7" s="2">
        <v>4</v>
      </c>
      <c r="H7" s="8">
        <f>VLOOKUP(F7,'[1]DHP INTERNATIONAL'!$C$5:$D$93,2,FALSE)</f>
        <v>57</v>
      </c>
      <c r="I7" s="8">
        <f t="shared" si="0"/>
        <v>8</v>
      </c>
      <c r="J7" s="8">
        <f t="shared" si="1"/>
        <v>40</v>
      </c>
      <c r="K7" s="8">
        <v>25</v>
      </c>
      <c r="L7" s="8">
        <f t="shared" si="2"/>
        <v>301</v>
      </c>
    </row>
    <row r="8" spans="1:12">
      <c r="A8" s="2">
        <v>5</v>
      </c>
      <c r="B8" s="2" t="s">
        <v>5</v>
      </c>
      <c r="C8" s="2" t="s">
        <v>28</v>
      </c>
      <c r="D8" s="2" t="s">
        <v>13</v>
      </c>
      <c r="E8" s="2" t="s">
        <v>34</v>
      </c>
      <c r="F8" s="2" t="s">
        <v>33</v>
      </c>
      <c r="G8" s="2">
        <v>7</v>
      </c>
      <c r="H8" s="8">
        <f>VLOOKUP(F8,'[1]DHP INTERNATIONAL'!$C$5:$D$93,2,FALSE)</f>
        <v>63.5</v>
      </c>
      <c r="I8" s="8">
        <f t="shared" si="0"/>
        <v>14</v>
      </c>
      <c r="J8" s="8">
        <f t="shared" si="1"/>
        <v>70</v>
      </c>
      <c r="K8" s="8">
        <v>25</v>
      </c>
      <c r="L8" s="8">
        <f t="shared" si="2"/>
        <v>553.5</v>
      </c>
    </row>
    <row r="9" spans="1:12">
      <c r="A9" s="2">
        <v>6</v>
      </c>
      <c r="B9" s="2" t="s">
        <v>7</v>
      </c>
      <c r="C9" s="2" t="s">
        <v>25</v>
      </c>
      <c r="D9" s="2" t="s">
        <v>8</v>
      </c>
      <c r="E9" s="2" t="s">
        <v>34</v>
      </c>
      <c r="F9" s="2" t="s">
        <v>30</v>
      </c>
      <c r="G9" s="2">
        <v>2</v>
      </c>
      <c r="H9" s="8">
        <f>VLOOKUP(F9,'[1]DHP INTERNATIONAL'!$C$5:$D$93,2,FALSE)</f>
        <v>57</v>
      </c>
      <c r="I9" s="8">
        <f t="shared" si="0"/>
        <v>4</v>
      </c>
      <c r="J9" s="8">
        <f t="shared" si="1"/>
        <v>20</v>
      </c>
      <c r="K9" s="8">
        <v>25</v>
      </c>
      <c r="L9" s="8">
        <f t="shared" si="2"/>
        <v>163</v>
      </c>
    </row>
    <row r="10" spans="1:12">
      <c r="A10" s="2">
        <v>7</v>
      </c>
      <c r="B10" s="2" t="s">
        <v>9</v>
      </c>
      <c r="C10" s="2" t="s">
        <v>26</v>
      </c>
      <c r="D10" s="2" t="s">
        <v>10</v>
      </c>
      <c r="E10" s="2" t="s">
        <v>34</v>
      </c>
      <c r="F10" s="2" t="s">
        <v>31</v>
      </c>
      <c r="G10" s="2">
        <v>12</v>
      </c>
      <c r="H10" s="8">
        <f>VLOOKUP(F10,'[1]DHP INTERNATIONAL'!$C$5:$D$93,2,FALSE)</f>
        <v>57</v>
      </c>
      <c r="I10" s="8">
        <f t="shared" si="0"/>
        <v>24</v>
      </c>
      <c r="J10" s="8">
        <f t="shared" si="1"/>
        <v>120</v>
      </c>
      <c r="K10" s="8">
        <v>25</v>
      </c>
      <c r="L10" s="8">
        <f t="shared" si="2"/>
        <v>853</v>
      </c>
    </row>
    <row r="11" spans="1:12">
      <c r="A11" s="2">
        <v>8</v>
      </c>
      <c r="B11" s="2" t="s">
        <v>11</v>
      </c>
      <c r="C11" s="2" t="s">
        <v>27</v>
      </c>
      <c r="D11" s="2" t="s">
        <v>12</v>
      </c>
      <c r="E11" s="2" t="s">
        <v>34</v>
      </c>
      <c r="F11" s="2" t="s">
        <v>32</v>
      </c>
      <c r="G11" s="2">
        <v>9</v>
      </c>
      <c r="H11" s="8">
        <f>VLOOKUP(F11,'[1]DHP INTERNATIONAL'!$C$5:$D$93,2,FALSE)</f>
        <v>57</v>
      </c>
      <c r="I11" s="8">
        <f t="shared" si="0"/>
        <v>18</v>
      </c>
      <c r="J11" s="8">
        <f t="shared" si="1"/>
        <v>90</v>
      </c>
      <c r="K11" s="8">
        <v>25</v>
      </c>
      <c r="L11" s="8">
        <f>G11*H11+I11+J11+K11</f>
        <v>646</v>
      </c>
    </row>
    <row r="12" spans="1:12" s="6" customFormat="1">
      <c r="A12" s="9" t="s">
        <v>44</v>
      </c>
      <c r="B12" s="10"/>
      <c r="C12" s="10"/>
      <c r="D12" s="10"/>
      <c r="E12" s="10"/>
      <c r="F12" s="10"/>
      <c r="G12" s="10"/>
      <c r="H12" s="11"/>
      <c r="I12" s="11"/>
      <c r="J12" s="11"/>
      <c r="K12" s="12"/>
      <c r="L12" s="5">
        <f>ROUND(SUM(L4:L11),0)</f>
        <v>3541</v>
      </c>
    </row>
    <row r="13" spans="1:12" s="6" customFormat="1" ht="30" customHeight="1">
      <c r="A13" s="13" t="s">
        <v>41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 s="6" customFormat="1" ht="30" customHeight="1">
      <c r="A14" s="13" t="s">
        <v>40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>
      <c r="G15" s="19">
        <f>SUM(G4:G11)</f>
        <v>47</v>
      </c>
    </row>
  </sheetData>
  <sortState ref="B2:G9">
    <sortCondition ref="B1"/>
  </sortState>
  <mergeCells count="7">
    <mergeCell ref="A12:K12"/>
    <mergeCell ref="A13:L13"/>
    <mergeCell ref="A14:L14"/>
    <mergeCell ref="A1:H1"/>
    <mergeCell ref="I1:L1"/>
    <mergeCell ref="A2:H2"/>
    <mergeCell ref="I2:L2"/>
  </mergeCells>
  <conditionalFormatting sqref="C12:C14">
    <cfRule type="duplicateValues" dxfId="0" priority="1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2025-07-14T03:41:45Z</cp:lastPrinted>
  <dcterms:created xsi:type="dcterms:W3CDTF">2025-07-11T13:01:31Z</dcterms:created>
  <dcterms:modified xsi:type="dcterms:W3CDTF">2025-07-14T03:41:48Z</dcterms:modified>
</cp:coreProperties>
</file>