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19440" windowHeight="11160"/>
  </bookViews>
  <sheets>
    <sheet name="Invoice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H13" i="1" l="1"/>
  <c r="G13" i="1"/>
  <c r="A7" i="1"/>
  <c r="A8" i="1" s="1"/>
  <c r="A9" i="1" s="1"/>
  <c r="A6" i="1"/>
  <c r="M8" i="1"/>
  <c r="A5" i="1" l="1"/>
  <c r="J8" i="1"/>
  <c r="I5" i="1" l="1"/>
  <c r="I6" i="1"/>
  <c r="I7" i="1"/>
  <c r="I9" i="1"/>
  <c r="I4" i="1"/>
  <c r="K9" i="1"/>
  <c r="K7" i="1"/>
  <c r="J9" i="1"/>
  <c r="J7" i="1"/>
  <c r="M7" i="1" l="1"/>
  <c r="M9" i="1"/>
  <c r="J6" i="1" l="1"/>
  <c r="M6" i="1" s="1"/>
  <c r="J4" i="1"/>
  <c r="M4" i="1" s="1"/>
  <c r="M10" i="1" s="1"/>
  <c r="J5" i="1"/>
  <c r="M5" i="1" s="1"/>
</calcChain>
</file>

<file path=xl/sharedStrings.xml><?xml version="1.0" encoding="utf-8"?>
<sst xmlns="http://schemas.openxmlformats.org/spreadsheetml/2006/main" count="49" uniqueCount="39">
  <si>
    <t>INVOICE
PRAGATI LOGISTICS,SAMANTA SAHI KHUNTIA LANE,8984191006
GST No:21AGHPB9356M1Z9</t>
  </si>
  <si>
    <t>Thanking you for your business.
PRAGATI LOGISTICS</t>
  </si>
  <si>
    <t>SL</t>
  </si>
  <si>
    <t>DATE</t>
  </si>
  <si>
    <t>LR NO</t>
  </si>
  <si>
    <t>FROM</t>
  </si>
  <si>
    <t>DESTINATION</t>
  </si>
  <si>
    <t>INV NO</t>
  </si>
  <si>
    <t>CASE</t>
  </si>
  <si>
    <t>WEIGHT</t>
  </si>
  <si>
    <t>RATE</t>
  </si>
  <si>
    <t>HML</t>
  </si>
  <si>
    <t>LR CH</t>
  </si>
  <si>
    <t>AMOUNT</t>
  </si>
  <si>
    <t>ROURKELA</t>
  </si>
  <si>
    <t>BARAGARH</t>
  </si>
  <si>
    <t>Kindly, verify &amp; confirm within 7 days, else GST will be filed by 20th APRIL, 2024. 
GST to be paid by Consignor under Reverse Charge Mechanism(RCM) as per GST.</t>
  </si>
  <si>
    <t>16/3/2024</t>
  </si>
  <si>
    <t>09/3/2024</t>
  </si>
  <si>
    <t>BH/15</t>
  </si>
  <si>
    <t>2654</t>
  </si>
  <si>
    <t>2627</t>
  </si>
  <si>
    <t>2563</t>
  </si>
  <si>
    <t>PL/JA/30774</t>
  </si>
  <si>
    <t>PL/JA/30671</t>
  </si>
  <si>
    <t>BBSR</t>
  </si>
  <si>
    <t>21/3/2024</t>
  </si>
  <si>
    <t>PL/BH/16255</t>
  </si>
  <si>
    <t>PL/JA/30787</t>
  </si>
  <si>
    <t>4373</t>
  </si>
  <si>
    <t>4328</t>
  </si>
  <si>
    <t>RAYAGADA</t>
  </si>
  <si>
    <t>UNLOADING</t>
  </si>
  <si>
    <t xml:space="preserve">
KIRLOSKAR BROTHERS LTD
Address:ANALAPATNA INDUSTRIAL ESTATE CHANDAKA BHUBANESWAR 754005 ,7008957536
GST No:21AAACK7300E1ZB
</t>
  </si>
  <si>
    <t>SAMBALPUR</t>
  </si>
  <si>
    <t>1788</t>
  </si>
  <si>
    <t>PL/JA/30788</t>
  </si>
  <si>
    <t>Bill Date: 31/03/2024
Bill NO : 42950
Total Amount: 25830.00</t>
  </si>
  <si>
    <t>(RUPEES TWENTY FIVE THOUSAND EIGHT HUNDRED THIRTY ONLY)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</si>
</sst>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2" fontId="0" fillId="0" borderId="1" xfId="0" applyNumberFormat="1" applyFont="1" applyBorder="1" applyAlignment="1">
      <alignment wrapText="1"/>
    </xf>
    <xf numFmtId="0" fontId="0" fillId="0" borderId="1" xfId="0" applyBorder="1"/>
    <xf numFmtId="0" fontId="1" fillId="0" borderId="1" xfId="0" applyNumberFormat="1" applyFont="1" applyBorder="1" applyAlignment="1">
      <alignment horizontal="center" wrapText="1"/>
    </xf>
    <xf numFmtId="0" fontId="0" fillId="0" borderId="1" xfId="0" applyNumberFormat="1" applyFont="1" applyBorder="1" applyAlignment="1">
      <alignment horizontal="center" wrapText="1"/>
    </xf>
    <xf numFmtId="0" fontId="0" fillId="0" borderId="1" xfId="0" applyNumberFormat="1" applyFont="1" applyBorder="1"/>
    <xf numFmtId="0" fontId="2" fillId="0" borderId="1" xfId="0" applyFont="1" applyBorder="1"/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Font="1" applyFill="1" applyBorder="1"/>
    <xf numFmtId="0" fontId="2" fillId="0" borderId="1" xfId="0" applyNumberFormat="1" applyFont="1" applyBorder="1"/>
    <xf numFmtId="0" fontId="1" fillId="0" borderId="1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2" xfId="0" applyNumberFormat="1" applyFont="1" applyBorder="1" applyAlignment="1">
      <alignment horizontal="left" vertical="center" wrapText="1"/>
    </xf>
    <xf numFmtId="2" fontId="1" fillId="0" borderId="3" xfId="0" applyNumberFormat="1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4</xdr:col>
      <xdr:colOff>819150</xdr:colOff>
      <xdr:row>0</xdr:row>
      <xdr:rowOff>962025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>
        <row r="3">
          <cell r="C3" t="str">
            <v>ANGUL</v>
          </cell>
          <cell r="D3">
            <v>1.6500000000000001</v>
          </cell>
        </row>
        <row r="4">
          <cell r="C4" t="str">
            <v>ASKA</v>
          </cell>
          <cell r="D4">
            <v>1.85</v>
          </cell>
        </row>
        <row r="5">
          <cell r="C5" t="str">
            <v>ASTARANG</v>
          </cell>
          <cell r="D5">
            <v>1.9500000000000002</v>
          </cell>
        </row>
        <row r="6">
          <cell r="C6" t="str">
            <v>BALASORE</v>
          </cell>
          <cell r="D6">
            <v>1.9000000000000001</v>
          </cell>
        </row>
        <row r="7">
          <cell r="C7" t="str">
            <v>BALUGAON</v>
          </cell>
          <cell r="D7">
            <v>1.6500000000000001</v>
          </cell>
        </row>
        <row r="8">
          <cell r="C8" t="str">
            <v>BARAGARH</v>
          </cell>
          <cell r="D8">
            <v>1.7500000000000002</v>
          </cell>
        </row>
        <row r="9">
          <cell r="C9" t="str">
            <v>BARBIL</v>
          </cell>
          <cell r="D9">
            <v>2</v>
          </cell>
        </row>
        <row r="10">
          <cell r="C10" t="str">
            <v>BARIPADA</v>
          </cell>
          <cell r="D10">
            <v>1.85</v>
          </cell>
        </row>
        <row r="11">
          <cell r="C11" t="str">
            <v>BERHAMPUR</v>
          </cell>
          <cell r="D11">
            <v>1.7000000000000002</v>
          </cell>
        </row>
        <row r="12">
          <cell r="C12" t="str">
            <v>BHADRAK</v>
          </cell>
          <cell r="D12">
            <v>1.6500000000000001</v>
          </cell>
        </row>
        <row r="13">
          <cell r="C13" t="str">
            <v>BHANJANAGAR</v>
          </cell>
          <cell r="D13">
            <v>1.9500000000000002</v>
          </cell>
        </row>
        <row r="14">
          <cell r="C14" t="str">
            <v>BHAWANIPATNA</v>
          </cell>
          <cell r="D14">
            <v>2.35</v>
          </cell>
        </row>
        <row r="15">
          <cell r="C15" t="str">
            <v>BOLANGIR</v>
          </cell>
          <cell r="D15">
            <v>2.1</v>
          </cell>
        </row>
        <row r="16">
          <cell r="C16" t="str">
            <v>BOUDH</v>
          </cell>
          <cell r="D16">
            <v>1.9500000000000002</v>
          </cell>
        </row>
        <row r="17">
          <cell r="C17" t="str">
            <v>BRAHMAGIRI</v>
          </cell>
          <cell r="D17">
            <v>1.85</v>
          </cell>
        </row>
        <row r="18">
          <cell r="C18" t="str">
            <v>CHANDANESWAR</v>
          </cell>
          <cell r="D18">
            <v>2.4500000000000002</v>
          </cell>
        </row>
        <row r="19">
          <cell r="C19" t="str">
            <v>CHANDIKHOL</v>
          </cell>
          <cell r="D19">
            <v>1.6500000000000001</v>
          </cell>
        </row>
        <row r="20">
          <cell r="C20" t="str">
            <v>CUTTACK</v>
          </cell>
          <cell r="D20">
            <v>1.4000000000000001</v>
          </cell>
        </row>
        <row r="21">
          <cell r="C21" t="str">
            <v>DHARMAGARH</v>
          </cell>
          <cell r="D21">
            <v>2.4</v>
          </cell>
        </row>
        <row r="22">
          <cell r="C22" t="str">
            <v>DHENKANAL</v>
          </cell>
          <cell r="D22">
            <v>1.6500000000000001</v>
          </cell>
        </row>
        <row r="23">
          <cell r="C23" t="str">
            <v>JAGATPUR</v>
          </cell>
          <cell r="D23">
            <v>1.4000000000000001</v>
          </cell>
        </row>
        <row r="24">
          <cell r="C24" t="str">
            <v>JAGATSINGHPUR</v>
          </cell>
          <cell r="D24">
            <v>1.6500000000000001</v>
          </cell>
        </row>
        <row r="25">
          <cell r="C25" t="str">
            <v>JAJPUR ROAD</v>
          </cell>
          <cell r="D25">
            <v>1.6500000000000001</v>
          </cell>
        </row>
        <row r="26">
          <cell r="C26" t="str">
            <v>JAJPUR TOWN</v>
          </cell>
          <cell r="D26">
            <v>1.7500000000000002</v>
          </cell>
        </row>
        <row r="27">
          <cell r="C27" t="str">
            <v>JALESWAR</v>
          </cell>
          <cell r="D27">
            <v>2.4500000000000002</v>
          </cell>
        </row>
        <row r="28">
          <cell r="C28" t="str">
            <v>JEYPORE</v>
          </cell>
          <cell r="D28">
            <v>2.35</v>
          </cell>
        </row>
        <row r="29">
          <cell r="C29" t="str">
            <v>JHARSUGUDA</v>
          </cell>
          <cell r="D29">
            <v>1.85</v>
          </cell>
        </row>
        <row r="30">
          <cell r="C30" t="str">
            <v>JUNAGARH</v>
          </cell>
          <cell r="D30">
            <v>2.4</v>
          </cell>
        </row>
        <row r="31">
          <cell r="C31" t="str">
            <v>KANTABANJI</v>
          </cell>
          <cell r="D31">
            <v>2.1500000000000004</v>
          </cell>
        </row>
        <row r="32">
          <cell r="C32" t="str">
            <v>KARANJIA</v>
          </cell>
          <cell r="D32">
            <v>1.85</v>
          </cell>
        </row>
        <row r="33">
          <cell r="C33" t="str">
            <v>KENDRAPARA</v>
          </cell>
          <cell r="D33">
            <v>1.7500000000000002</v>
          </cell>
        </row>
        <row r="34">
          <cell r="C34" t="str">
            <v>KEONJHAR</v>
          </cell>
          <cell r="D34">
            <v>1.7500000000000002</v>
          </cell>
        </row>
        <row r="35">
          <cell r="C35" t="str">
            <v>KESINGA</v>
          </cell>
          <cell r="D35">
            <v>2.35</v>
          </cell>
        </row>
        <row r="36">
          <cell r="C36" t="str">
            <v>KHURDA</v>
          </cell>
          <cell r="D36">
            <v>1.4000000000000001</v>
          </cell>
        </row>
        <row r="37">
          <cell r="C37" t="str">
            <v>KORAPUT</v>
          </cell>
          <cell r="D37">
            <v>2.5</v>
          </cell>
        </row>
        <row r="38">
          <cell r="C38" t="str">
            <v>KUAKHIA</v>
          </cell>
          <cell r="D38">
            <v>1.7500000000000002</v>
          </cell>
        </row>
        <row r="39">
          <cell r="C39" t="str">
            <v>KUPARI</v>
          </cell>
          <cell r="D39">
            <v>1.85</v>
          </cell>
        </row>
        <row r="40">
          <cell r="C40" t="str">
            <v>NABARANGPUR</v>
          </cell>
          <cell r="D40">
            <v>2.4</v>
          </cell>
        </row>
        <row r="41">
          <cell r="C41" t="str">
            <v>NAYAGARH</v>
          </cell>
          <cell r="D41">
            <v>1.6500000000000001</v>
          </cell>
        </row>
        <row r="42">
          <cell r="C42" t="str">
            <v>NIMAPARA</v>
          </cell>
          <cell r="D42">
            <v>1.9500000000000002</v>
          </cell>
        </row>
        <row r="43">
          <cell r="C43" t="str">
            <v>NISCHINTKOILI</v>
          </cell>
          <cell r="D43">
            <v>1.6500000000000001</v>
          </cell>
        </row>
        <row r="44">
          <cell r="C44" t="str">
            <v>NUAPARA</v>
          </cell>
          <cell r="D44">
            <v>2.1500000000000004</v>
          </cell>
        </row>
        <row r="45">
          <cell r="C45" t="str">
            <v>PARADEEP</v>
          </cell>
          <cell r="D45">
            <v>1.9500000000000002</v>
          </cell>
        </row>
        <row r="46">
          <cell r="C46" t="str">
            <v>PARALAKHEMUNDI</v>
          </cell>
          <cell r="D46">
            <v>2.35</v>
          </cell>
        </row>
        <row r="47">
          <cell r="C47" t="str">
            <v>PHULBANI</v>
          </cell>
          <cell r="D47">
            <v>1.9500000000000002</v>
          </cell>
        </row>
        <row r="48">
          <cell r="C48" t="str">
            <v>PURI</v>
          </cell>
          <cell r="D48">
            <v>1.6500000000000001</v>
          </cell>
        </row>
        <row r="49">
          <cell r="C49" t="str">
            <v>RAIPUR</v>
          </cell>
        </row>
        <row r="50">
          <cell r="C50" t="str">
            <v>RAJGANGPUR</v>
          </cell>
          <cell r="D50">
            <v>2</v>
          </cell>
        </row>
        <row r="51">
          <cell r="C51" t="str">
            <v>RAYAGADA</v>
          </cell>
          <cell r="D51">
            <v>2.2000000000000002</v>
          </cell>
        </row>
        <row r="52">
          <cell r="C52" t="str">
            <v>ROURKELA</v>
          </cell>
          <cell r="D52">
            <v>1.85</v>
          </cell>
        </row>
        <row r="53">
          <cell r="C53" t="str">
            <v>SAMBALPUR</v>
          </cell>
          <cell r="D53">
            <v>1.7500000000000002</v>
          </cell>
        </row>
        <row r="54">
          <cell r="C54" t="str">
            <v>SIMILIGUDA</v>
          </cell>
          <cell r="D54">
            <v>2.4</v>
          </cell>
        </row>
        <row r="55">
          <cell r="C55" t="str">
            <v>SONEPUR</v>
          </cell>
          <cell r="D55">
            <v>2.4</v>
          </cell>
        </row>
        <row r="56">
          <cell r="C56" t="str">
            <v>SORO</v>
          </cell>
          <cell r="D56">
            <v>1.9500000000000002</v>
          </cell>
        </row>
        <row r="57">
          <cell r="C57" t="str">
            <v>SUNDARGARH</v>
          </cell>
          <cell r="D57">
            <v>1.9000000000000001</v>
          </cell>
        </row>
        <row r="58">
          <cell r="C58" t="str">
            <v>TALCHER</v>
          </cell>
          <cell r="D58">
            <v>1.7000000000000002</v>
          </cell>
        </row>
        <row r="59">
          <cell r="C59" t="str">
            <v>TITILAGARH</v>
          </cell>
          <cell r="D59">
            <v>2.4</v>
          </cell>
        </row>
        <row r="60">
          <cell r="C60" t="str">
            <v>UDALA</v>
          </cell>
          <cell r="D60">
            <v>1.9500000000000002</v>
          </cell>
        </row>
        <row r="61">
          <cell r="C61" t="str">
            <v>MALKANGIRI</v>
          </cell>
          <cell r="D61">
            <v>3.5500000000000003</v>
          </cell>
        </row>
        <row r="62">
          <cell r="C62" t="str">
            <v>GUNUPUR</v>
          </cell>
          <cell r="D62">
            <v>2.85</v>
          </cell>
        </row>
        <row r="63">
          <cell r="C63" t="str">
            <v>BHUBANESWAR</v>
          </cell>
          <cell r="D63">
            <v>1.25</v>
          </cell>
        </row>
        <row r="64">
          <cell r="C64" t="str">
            <v>ATTABIRA</v>
          </cell>
          <cell r="D64">
            <v>2.4500000000000002</v>
          </cell>
        </row>
        <row r="65">
          <cell r="C65" t="str">
            <v>ANKULI</v>
          </cell>
          <cell r="D65">
            <v>1.7</v>
          </cell>
        </row>
      </sheetData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"/>
  <sheetViews>
    <sheetView tabSelected="1" workbookViewId="0">
      <selection activeCell="R2" sqref="R2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1.7109375" style="1" bestFit="1" customWidth="1"/>
    <col min="4" max="4" width="6.42578125" style="1" bestFit="1" customWidth="1"/>
    <col min="5" max="5" width="13.140625" style="1" bestFit="1" customWidth="1"/>
    <col min="6" max="6" width="6.7109375" style="1" customWidth="1"/>
    <col min="7" max="7" width="5.42578125" style="1" bestFit="1" customWidth="1"/>
    <col min="8" max="8" width="8.28515625" style="1" bestFit="1" customWidth="1"/>
    <col min="9" max="9" width="5.42578125" style="2" bestFit="1" customWidth="1"/>
    <col min="10" max="10" width="6.5703125" style="2" bestFit="1" customWidth="1"/>
    <col min="11" max="11" width="7.42578125" style="2" bestFit="1" customWidth="1"/>
    <col min="12" max="12" width="5.85546875" style="2" bestFit="1" customWidth="1"/>
    <col min="13" max="13" width="9.42578125" style="2" bestFit="1" customWidth="1"/>
    <col min="14" max="14" width="5.28515625" style="1" customWidth="1"/>
    <col min="15" max="15" width="5.42578125" style="1" customWidth="1"/>
    <col min="16" max="16384" width="9.140625" style="1"/>
  </cols>
  <sheetData>
    <row r="1" spans="1:13" ht="81.75" customHeight="1">
      <c r="A1" s="20"/>
      <c r="B1" s="21"/>
      <c r="C1" s="21"/>
      <c r="D1" s="21"/>
      <c r="E1" s="22"/>
      <c r="F1" s="23" t="s">
        <v>0</v>
      </c>
      <c r="G1" s="24"/>
      <c r="H1" s="24"/>
      <c r="I1" s="24"/>
      <c r="J1" s="24"/>
      <c r="K1" s="24"/>
      <c r="L1" s="24"/>
      <c r="M1" s="25"/>
    </row>
    <row r="2" spans="1:13" ht="70.5" customHeight="1">
      <c r="A2" s="20" t="s">
        <v>33</v>
      </c>
      <c r="B2" s="21"/>
      <c r="C2" s="21"/>
      <c r="D2" s="21"/>
      <c r="E2" s="22"/>
      <c r="F2" s="23" t="s">
        <v>37</v>
      </c>
      <c r="G2" s="24"/>
      <c r="H2" s="24"/>
      <c r="I2" s="24"/>
      <c r="J2" s="24"/>
      <c r="K2" s="24"/>
      <c r="L2" s="24"/>
      <c r="M2" s="25"/>
    </row>
    <row r="3" spans="1:13" s="12" customFormat="1" ht="32.25" customHeight="1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1" t="s">
        <v>10</v>
      </c>
      <c r="J3" s="11" t="s">
        <v>11</v>
      </c>
      <c r="K3" s="11" t="s">
        <v>32</v>
      </c>
      <c r="L3" s="11" t="s">
        <v>12</v>
      </c>
      <c r="M3" s="11" t="s">
        <v>13</v>
      </c>
    </row>
    <row r="4" spans="1:13">
      <c r="A4" s="7">
        <v>1</v>
      </c>
      <c r="B4" s="5" t="s">
        <v>18</v>
      </c>
      <c r="C4" s="5" t="s">
        <v>19</v>
      </c>
      <c r="D4" s="5" t="s">
        <v>25</v>
      </c>
      <c r="E4" s="5" t="s">
        <v>14</v>
      </c>
      <c r="F4" s="5" t="s">
        <v>22</v>
      </c>
      <c r="G4" s="5">
        <v>58</v>
      </c>
      <c r="H4" s="5">
        <v>672</v>
      </c>
      <c r="I4" s="4">
        <f>VLOOKUP(E4,'[1]KIRLOSKAR BROTHER'!$C$3:$D$69,2,FALSE)</f>
        <v>1.85</v>
      </c>
      <c r="J4" s="4">
        <f>G4*2</f>
        <v>116</v>
      </c>
      <c r="K4" s="4"/>
      <c r="L4" s="4">
        <v>40</v>
      </c>
      <c r="M4" s="4">
        <f>H4*I4+J4+K4+L4</f>
        <v>1399.2</v>
      </c>
    </row>
    <row r="5" spans="1:13">
      <c r="A5" s="7">
        <f>A4+1</f>
        <v>2</v>
      </c>
      <c r="B5" s="5" t="s">
        <v>17</v>
      </c>
      <c r="C5" s="5" t="s">
        <v>24</v>
      </c>
      <c r="D5" s="5" t="s">
        <v>25</v>
      </c>
      <c r="E5" s="5" t="s">
        <v>15</v>
      </c>
      <c r="F5" s="5" t="s">
        <v>20</v>
      </c>
      <c r="G5" s="5">
        <v>195</v>
      </c>
      <c r="H5" s="5">
        <v>2248</v>
      </c>
      <c r="I5" s="4">
        <f>VLOOKUP(E5,'[1]KIRLOSKAR BROTHER'!$C$3:$D$69,2,FALSE)</f>
        <v>1.7500000000000002</v>
      </c>
      <c r="J5" s="4">
        <f>G5*2</f>
        <v>390</v>
      </c>
      <c r="K5" s="4"/>
      <c r="L5" s="4">
        <v>40</v>
      </c>
      <c r="M5" s="4">
        <f>H5*I5+J5+K5+L5</f>
        <v>4364</v>
      </c>
    </row>
    <row r="6" spans="1:13">
      <c r="A6" s="7">
        <f t="shared" ref="A6:A9" si="0">A5+1</f>
        <v>3</v>
      </c>
      <c r="B6" s="5" t="s">
        <v>17</v>
      </c>
      <c r="C6" s="5" t="s">
        <v>23</v>
      </c>
      <c r="D6" s="5" t="s">
        <v>25</v>
      </c>
      <c r="E6" s="5" t="s">
        <v>14</v>
      </c>
      <c r="F6" s="5" t="s">
        <v>21</v>
      </c>
      <c r="G6" s="5">
        <v>54</v>
      </c>
      <c r="H6" s="5">
        <v>538</v>
      </c>
      <c r="I6" s="4">
        <f>VLOOKUP(E6,'[1]KIRLOSKAR BROTHER'!$C$3:$D$69,2,FALSE)</f>
        <v>1.85</v>
      </c>
      <c r="J6" s="4">
        <f>G6*2</f>
        <v>108</v>
      </c>
      <c r="K6" s="4"/>
      <c r="L6" s="4">
        <v>40</v>
      </c>
      <c r="M6" s="4">
        <f>H6*I6+J6+K6+L6</f>
        <v>1143.3000000000002</v>
      </c>
    </row>
    <row r="7" spans="1:13">
      <c r="A7" s="7">
        <f t="shared" si="0"/>
        <v>4</v>
      </c>
      <c r="B7" s="8" t="s">
        <v>17</v>
      </c>
      <c r="C7" s="8" t="s">
        <v>28</v>
      </c>
      <c r="D7" s="5" t="s">
        <v>25</v>
      </c>
      <c r="E7" s="9" t="s">
        <v>31</v>
      </c>
      <c r="F7" s="8" t="s">
        <v>30</v>
      </c>
      <c r="G7" s="8">
        <v>100</v>
      </c>
      <c r="H7" s="8">
        <v>2200</v>
      </c>
      <c r="I7" s="4">
        <f>VLOOKUP(E7,'[1]KIRLOSKAR BROTHER'!$C$3:$D$69,2,FALSE)</f>
        <v>2.2000000000000002</v>
      </c>
      <c r="J7" s="4">
        <f>G7*2</f>
        <v>200</v>
      </c>
      <c r="K7" s="4">
        <f>G7*40</f>
        <v>4000</v>
      </c>
      <c r="L7" s="4">
        <v>40</v>
      </c>
      <c r="M7" s="4">
        <f>H7*I7+J7+K7+L7</f>
        <v>9080</v>
      </c>
    </row>
    <row r="8" spans="1:13">
      <c r="A8" s="7">
        <f t="shared" si="0"/>
        <v>5</v>
      </c>
      <c r="B8" s="8" t="s">
        <v>17</v>
      </c>
      <c r="C8" s="15" t="s">
        <v>36</v>
      </c>
      <c r="D8" s="15" t="s">
        <v>25</v>
      </c>
      <c r="E8" s="14" t="s">
        <v>34</v>
      </c>
      <c r="F8" s="8" t="s">
        <v>35</v>
      </c>
      <c r="G8" s="8">
        <v>129</v>
      </c>
      <c r="H8" s="8">
        <v>1700</v>
      </c>
      <c r="I8" s="4">
        <v>1.75</v>
      </c>
      <c r="J8" s="4">
        <f t="shared" ref="J8" si="1">G8*2</f>
        <v>258</v>
      </c>
      <c r="K8" s="4"/>
      <c r="L8" s="4">
        <v>40</v>
      </c>
      <c r="M8" s="4">
        <f t="shared" ref="M8" si="2">H8*I8+J8+K8+L8</f>
        <v>3273</v>
      </c>
    </row>
    <row r="9" spans="1:13">
      <c r="A9" s="7">
        <f t="shared" si="0"/>
        <v>6</v>
      </c>
      <c r="B9" s="8" t="s">
        <v>26</v>
      </c>
      <c r="C9" s="8" t="s">
        <v>27</v>
      </c>
      <c r="D9" s="5" t="s">
        <v>25</v>
      </c>
      <c r="E9" s="9" t="s">
        <v>31</v>
      </c>
      <c r="F9" s="8" t="s">
        <v>29</v>
      </c>
      <c r="G9" s="8">
        <v>35</v>
      </c>
      <c r="H9" s="8">
        <v>2300</v>
      </c>
      <c r="I9" s="4">
        <f>VLOOKUP(E9,'[1]KIRLOSKAR BROTHER'!$C$3:$D$69,2,FALSE)</f>
        <v>2.2000000000000002</v>
      </c>
      <c r="J9" s="4">
        <f>G9*2</f>
        <v>70</v>
      </c>
      <c r="K9" s="4">
        <f>G9*40</f>
        <v>1400</v>
      </c>
      <c r="L9" s="4">
        <v>40</v>
      </c>
      <c r="M9" s="4">
        <f>H9*I9+J9+K9+L9</f>
        <v>6570</v>
      </c>
    </row>
    <row r="10" spans="1:13" s="3" customFormat="1">
      <c r="A10" s="16" t="s">
        <v>38</v>
      </c>
      <c r="B10" s="16"/>
      <c r="C10" s="16"/>
      <c r="D10" s="16"/>
      <c r="E10" s="16"/>
      <c r="F10" s="16"/>
      <c r="G10" s="16"/>
      <c r="H10" s="16"/>
      <c r="I10" s="17"/>
      <c r="J10" s="17"/>
      <c r="K10" s="17"/>
      <c r="L10" s="17"/>
      <c r="M10" s="13">
        <f>ROUND(SUM(M4:M9),0)</f>
        <v>25830</v>
      </c>
    </row>
    <row r="11" spans="1:13" s="3" customFormat="1" ht="30" customHeight="1">
      <c r="A11" s="18" t="s">
        <v>16</v>
      </c>
      <c r="B11" s="18"/>
      <c r="C11" s="18"/>
      <c r="D11" s="18"/>
      <c r="E11" s="18"/>
      <c r="F11" s="18"/>
      <c r="G11" s="18"/>
      <c r="H11" s="18"/>
      <c r="I11" s="19"/>
      <c r="J11" s="19"/>
      <c r="K11" s="19"/>
      <c r="L11" s="19"/>
      <c r="M11" s="19"/>
    </row>
    <row r="12" spans="1:13" s="3" customFormat="1" ht="30" customHeight="1">
      <c r="A12" s="18" t="s">
        <v>1</v>
      </c>
      <c r="B12" s="18"/>
      <c r="C12" s="18"/>
      <c r="D12" s="18"/>
      <c r="E12" s="18"/>
      <c r="F12" s="18"/>
      <c r="G12" s="18"/>
      <c r="H12" s="18"/>
      <c r="I12" s="19"/>
      <c r="J12" s="19"/>
      <c r="K12" s="19"/>
      <c r="L12" s="19"/>
      <c r="M12" s="19"/>
    </row>
    <row r="13" spans="1:13">
      <c r="G13" s="6">
        <f>SUM(G4:G9)</f>
        <v>571</v>
      </c>
      <c r="H13" s="6">
        <f>SUM(H4:H9)</f>
        <v>9658</v>
      </c>
    </row>
  </sheetData>
  <sortState ref="B4:M8">
    <sortCondition ref="B4:B8"/>
    <sortCondition ref="C4:C8"/>
  </sortState>
  <mergeCells count="7">
    <mergeCell ref="A10:L10"/>
    <mergeCell ref="A11:M11"/>
    <mergeCell ref="A12:M12"/>
    <mergeCell ref="A1:E1"/>
    <mergeCell ref="F1:M1"/>
    <mergeCell ref="F2:M2"/>
    <mergeCell ref="A2:E2"/>
  </mergeCells>
  <pageMargins left="0.26" right="0.13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2024-04-22T06:26:28Z</cp:lastPrinted>
  <dcterms:created xsi:type="dcterms:W3CDTF">2024-03-03T08:22:01Z</dcterms:created>
  <dcterms:modified xsi:type="dcterms:W3CDTF">2024-04-22T06:26:29Z</dcterms:modified>
</cp:coreProperties>
</file>