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K15"/>
  <c r="K4"/>
  <c r="I5"/>
  <c r="I6"/>
  <c r="I7"/>
  <c r="I8"/>
  <c r="I9"/>
  <c r="I10"/>
  <c r="I11"/>
  <c r="I12"/>
  <c r="I13"/>
  <c r="I4"/>
  <c r="H5"/>
  <c r="K5" s="1"/>
  <c r="H6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4"/>
  <c r="K6" l="1"/>
</calcChain>
</file>

<file path=xl/sharedStrings.xml><?xml version="1.0" encoding="utf-8"?>
<sst xmlns="http://schemas.openxmlformats.org/spreadsheetml/2006/main" count="72" uniqueCount="52">
  <si>
    <t>02/6/2025</t>
  </si>
  <si>
    <t>843</t>
  </si>
  <si>
    <t>836</t>
  </si>
  <si>
    <t>28/6/2025</t>
  </si>
  <si>
    <t>8986</t>
  </si>
  <si>
    <t>30/6/2025</t>
  </si>
  <si>
    <t>9030</t>
  </si>
  <si>
    <t>18812</t>
  </si>
  <si>
    <t>18829</t>
  </si>
  <si>
    <t>17/6/2025</t>
  </si>
  <si>
    <t>18899</t>
  </si>
  <si>
    <t>18/6/2025</t>
  </si>
  <si>
    <t>18906</t>
  </si>
  <si>
    <t>978</t>
  </si>
  <si>
    <t>8998</t>
  </si>
  <si>
    <t>19038</t>
  </si>
  <si>
    <t>SL</t>
  </si>
  <si>
    <t>DATE</t>
  </si>
  <si>
    <t>LR NO</t>
  </si>
  <si>
    <t>INV NO</t>
  </si>
  <si>
    <t>FROM</t>
  </si>
  <si>
    <t>TO</t>
  </si>
  <si>
    <t>CASE</t>
  </si>
  <si>
    <t>DO/03698</t>
  </si>
  <si>
    <t>DO/03705</t>
  </si>
  <si>
    <t>DO/04931</t>
  </si>
  <si>
    <t>DO/05031</t>
  </si>
  <si>
    <t>MA/02160</t>
  </si>
  <si>
    <t>MA/02161</t>
  </si>
  <si>
    <t>MA/02663</t>
  </si>
  <si>
    <t>MA/02728</t>
  </si>
  <si>
    <t>MA/03078</t>
  </si>
  <si>
    <t>MA/03092</t>
  </si>
  <si>
    <t>MA/03206</t>
  </si>
  <si>
    <t>PURI</t>
  </si>
  <si>
    <t>SALIPUR</t>
  </si>
  <si>
    <t>KENDRAPARA</t>
  </si>
  <si>
    <t>KEONJHAR</t>
  </si>
  <si>
    <t>RAIRANGPUR</t>
  </si>
  <si>
    <t>ANGUL</t>
  </si>
  <si>
    <t>CTC</t>
  </si>
  <si>
    <t>RATE</t>
  </si>
  <si>
    <t>DD.CH.</t>
  </si>
  <si>
    <t>LR.CH.</t>
  </si>
  <si>
    <t>AMOUNT</t>
  </si>
  <si>
    <t>JAYPATNA</t>
  </si>
  <si>
    <t>INVOICE
PRAGATI LOGISTICS,SAMANTA SAHI KHUNTIA LANE,8984191006
GST No:21AGHPB9356M1Z9</t>
  </si>
  <si>
    <t xml:space="preserve">KOKUYO CAMLIN LIMITED
Address:SECTOR -11 Plot No 11-3-C/1358  CDA, CUTTACK -P,S , BIDANASAI 753014 ODISHA,9437769733
GST No:21AAACC1647E1ZD
</t>
  </si>
  <si>
    <t>Thanking you for your business.
PRAGATI LOGISTICS</t>
  </si>
  <si>
    <t>(RUPEES FOUR THOUSAND NINE HUNDRED TEN ONLY)</t>
  </si>
  <si>
    <t>Kindly, verify &amp; confirm within 7 days, else GST will be filed by 20th JULY, 2025. 
GST to be paid by Consignor under Reverse Charge Mechanism(RCM) as per GST.</t>
  </si>
  <si>
    <t>Bill Date : 30/06/2025
Bill NO : 9324
Total Amount : 4910.00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</si>
</sst>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6</xdr:col>
      <xdr:colOff>142875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66675"/>
          <a:ext cx="374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N10" sqref="N1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6" customFormat="1" ht="90" customHeight="1">
      <c r="A1" s="11"/>
      <c r="B1" s="12"/>
      <c r="C1" s="12"/>
      <c r="D1" s="12"/>
      <c r="E1" s="12"/>
      <c r="F1" s="12"/>
      <c r="G1" s="13"/>
      <c r="H1" s="14" t="s">
        <v>46</v>
      </c>
      <c r="I1" s="14"/>
      <c r="J1" s="14"/>
      <c r="K1" s="14"/>
    </row>
    <row r="2" spans="1:11" s="6" customFormat="1" ht="76.5" customHeight="1">
      <c r="A2" s="11" t="s">
        <v>47</v>
      </c>
      <c r="B2" s="12"/>
      <c r="C2" s="12"/>
      <c r="D2" s="12"/>
      <c r="E2" s="12"/>
      <c r="F2" s="12"/>
      <c r="G2" s="13"/>
      <c r="H2" s="14" t="s">
        <v>51</v>
      </c>
      <c r="I2" s="14"/>
      <c r="J2" s="14"/>
      <c r="K2" s="14"/>
    </row>
    <row r="3" spans="1:11" s="3" customFormat="1">
      <c r="A3" s="2" t="s">
        <v>16</v>
      </c>
      <c r="B3" s="2" t="s">
        <v>17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2" t="s">
        <v>41</v>
      </c>
      <c r="I3" s="2" t="s">
        <v>42</v>
      </c>
      <c r="J3" s="2" t="s">
        <v>43</v>
      </c>
      <c r="K3" s="2" t="s">
        <v>44</v>
      </c>
    </row>
    <row r="4" spans="1:11">
      <c r="A4" s="1">
        <v>1</v>
      </c>
      <c r="B4" s="1" t="s">
        <v>0</v>
      </c>
      <c r="C4" s="1" t="s">
        <v>23</v>
      </c>
      <c r="D4" s="1" t="s">
        <v>1</v>
      </c>
      <c r="E4" s="1" t="s">
        <v>40</v>
      </c>
      <c r="F4" s="1" t="s">
        <v>34</v>
      </c>
      <c r="G4" s="1">
        <v>13</v>
      </c>
      <c r="H4" s="5">
        <f>VLOOKUP(F4,[1]MEGHA!$C$5:$D$162,2,FALSE)</f>
        <v>33.6</v>
      </c>
      <c r="I4" s="5">
        <f>VLOOKUP(F4,[1]MEGHA!$C$5:$E$162,3,FALSE)</f>
        <v>0</v>
      </c>
      <c r="J4" s="5">
        <v>20</v>
      </c>
      <c r="K4" s="5">
        <f>G4*H4+I4+J4</f>
        <v>456.8</v>
      </c>
    </row>
    <row r="5" spans="1:11">
      <c r="A5" s="1">
        <v>2</v>
      </c>
      <c r="B5" s="1" t="s">
        <v>0</v>
      </c>
      <c r="C5" s="1" t="s">
        <v>24</v>
      </c>
      <c r="D5" s="1" t="s">
        <v>2</v>
      </c>
      <c r="E5" s="1" t="s">
        <v>40</v>
      </c>
      <c r="F5" s="1" t="s">
        <v>35</v>
      </c>
      <c r="G5" s="1">
        <v>2</v>
      </c>
      <c r="H5" s="5">
        <f>VLOOKUP(F5,[1]MEGHA!$C$5:$D$162,2,FALSE)</f>
        <v>30</v>
      </c>
      <c r="I5" s="5">
        <f>VLOOKUP(F5,[1]MEGHA!$C$5:$E$162,3,FALSE)</f>
        <v>0</v>
      </c>
      <c r="J5" s="5">
        <v>20</v>
      </c>
      <c r="K5" s="5">
        <f t="shared" ref="K5:K14" si="0">G5*H5+I5+J5</f>
        <v>80</v>
      </c>
    </row>
    <row r="6" spans="1:11">
      <c r="A6" s="1">
        <v>3</v>
      </c>
      <c r="B6" s="1" t="s">
        <v>0</v>
      </c>
      <c r="C6" s="1" t="s">
        <v>27</v>
      </c>
      <c r="D6" s="1" t="s">
        <v>7</v>
      </c>
      <c r="E6" s="1" t="s">
        <v>40</v>
      </c>
      <c r="F6" s="1" t="s">
        <v>37</v>
      </c>
      <c r="G6" s="1">
        <v>8</v>
      </c>
      <c r="H6" s="5">
        <f>VLOOKUP(F6,[1]MEGHA!$C$5:$D$162,2,FALSE)</f>
        <v>43.2</v>
      </c>
      <c r="I6" s="5">
        <f>VLOOKUP(F6,[1]MEGHA!$C$5:$E$162,3,FALSE)</f>
        <v>0</v>
      </c>
      <c r="J6" s="5">
        <v>20</v>
      </c>
      <c r="K6" s="5">
        <f t="shared" si="0"/>
        <v>365.6</v>
      </c>
    </row>
    <row r="7" spans="1:11">
      <c r="A7" s="1">
        <v>4</v>
      </c>
      <c r="B7" s="1" t="s">
        <v>0</v>
      </c>
      <c r="C7" s="1" t="s">
        <v>28</v>
      </c>
      <c r="D7" s="1" t="s">
        <v>8</v>
      </c>
      <c r="E7" s="1" t="s">
        <v>40</v>
      </c>
      <c r="F7" s="1" t="s">
        <v>38</v>
      </c>
      <c r="G7" s="1">
        <v>5</v>
      </c>
      <c r="H7" s="5">
        <f>VLOOKUP(F7,[1]MEGHA!$C$5:$D$162,2,FALSE)</f>
        <v>60</v>
      </c>
      <c r="I7" s="5">
        <f>VLOOKUP(F7,[1]MEGHA!$C$5:$E$162,3,FALSE)</f>
        <v>0</v>
      </c>
      <c r="J7" s="5">
        <v>20</v>
      </c>
      <c r="K7" s="5">
        <f t="shared" si="0"/>
        <v>320</v>
      </c>
    </row>
    <row r="8" spans="1:11">
      <c r="A8" s="1">
        <v>5</v>
      </c>
      <c r="B8" s="1" t="s">
        <v>9</v>
      </c>
      <c r="C8" s="1" t="s">
        <v>29</v>
      </c>
      <c r="D8" s="1" t="s">
        <v>10</v>
      </c>
      <c r="E8" s="1" t="s">
        <v>40</v>
      </c>
      <c r="F8" s="1" t="s">
        <v>39</v>
      </c>
      <c r="G8" s="1">
        <v>23</v>
      </c>
      <c r="H8" s="5">
        <f>VLOOKUP(F8,[1]MEGHA!$C$5:$D$162,2,FALSE)</f>
        <v>36</v>
      </c>
      <c r="I8" s="5">
        <f>VLOOKUP(F8,[1]MEGHA!$C$5:$E$162,3,FALSE)</f>
        <v>0</v>
      </c>
      <c r="J8" s="5">
        <v>20</v>
      </c>
      <c r="K8" s="5">
        <f t="shared" si="0"/>
        <v>848</v>
      </c>
    </row>
    <row r="9" spans="1:11">
      <c r="A9" s="1">
        <v>6</v>
      </c>
      <c r="B9" s="1" t="s">
        <v>11</v>
      </c>
      <c r="C9" s="1" t="s">
        <v>30</v>
      </c>
      <c r="D9" s="1" t="s">
        <v>12</v>
      </c>
      <c r="E9" s="1" t="s">
        <v>40</v>
      </c>
      <c r="F9" s="1" t="s">
        <v>38</v>
      </c>
      <c r="G9" s="1">
        <v>10</v>
      </c>
      <c r="H9" s="5">
        <f>VLOOKUP(F9,[1]MEGHA!$C$5:$D$162,2,FALSE)</f>
        <v>60</v>
      </c>
      <c r="I9" s="5">
        <f>VLOOKUP(F9,[1]MEGHA!$C$5:$E$162,3,FALSE)</f>
        <v>0</v>
      </c>
      <c r="J9" s="5">
        <v>20</v>
      </c>
      <c r="K9" s="5">
        <f t="shared" si="0"/>
        <v>620</v>
      </c>
    </row>
    <row r="10" spans="1:11">
      <c r="A10" s="1">
        <v>7</v>
      </c>
      <c r="B10" s="1" t="s">
        <v>3</v>
      </c>
      <c r="C10" s="1" t="s">
        <v>25</v>
      </c>
      <c r="D10" s="1" t="s">
        <v>4</v>
      </c>
      <c r="E10" s="1" t="s">
        <v>40</v>
      </c>
      <c r="F10" s="1" t="s">
        <v>36</v>
      </c>
      <c r="G10" s="1">
        <v>12</v>
      </c>
      <c r="H10" s="5">
        <f>VLOOKUP(F10,[1]MEGHA!$C$5:$D$162,2,FALSE)</f>
        <v>30</v>
      </c>
      <c r="I10" s="5">
        <f>VLOOKUP(F10,[1]MEGHA!$C$5:$E$162,3,FALSE)</f>
        <v>0</v>
      </c>
      <c r="J10" s="5">
        <v>20</v>
      </c>
      <c r="K10" s="5">
        <f t="shared" si="0"/>
        <v>380</v>
      </c>
    </row>
    <row r="11" spans="1:11">
      <c r="A11" s="1">
        <v>8</v>
      </c>
      <c r="B11" s="1" t="s">
        <v>3</v>
      </c>
      <c r="C11" s="1" t="s">
        <v>31</v>
      </c>
      <c r="D11" s="1" t="s">
        <v>13</v>
      </c>
      <c r="E11" s="1" t="s">
        <v>40</v>
      </c>
      <c r="F11" s="1" t="s">
        <v>38</v>
      </c>
      <c r="G11" s="1">
        <v>6</v>
      </c>
      <c r="H11" s="5">
        <f>VLOOKUP(F11,[1]MEGHA!$C$5:$D$162,2,FALSE)</f>
        <v>60</v>
      </c>
      <c r="I11" s="5">
        <f>VLOOKUP(F11,[1]MEGHA!$C$5:$E$162,3,FALSE)</f>
        <v>0</v>
      </c>
      <c r="J11" s="5">
        <v>20</v>
      </c>
      <c r="K11" s="5">
        <f t="shared" si="0"/>
        <v>380</v>
      </c>
    </row>
    <row r="12" spans="1:11">
      <c r="A12" s="1">
        <v>9</v>
      </c>
      <c r="B12" s="1" t="s">
        <v>3</v>
      </c>
      <c r="C12" s="1" t="s">
        <v>32</v>
      </c>
      <c r="D12" s="1" t="s">
        <v>14</v>
      </c>
      <c r="E12" s="1" t="s">
        <v>40</v>
      </c>
      <c r="F12" s="1" t="s">
        <v>39</v>
      </c>
      <c r="G12" s="1">
        <v>27</v>
      </c>
      <c r="H12" s="5">
        <f>VLOOKUP(F12,[1]MEGHA!$C$5:$D$162,2,FALSE)</f>
        <v>36</v>
      </c>
      <c r="I12" s="5">
        <f>VLOOKUP(F12,[1]MEGHA!$C$5:$E$162,3,FALSE)</f>
        <v>0</v>
      </c>
      <c r="J12" s="5">
        <v>20</v>
      </c>
      <c r="K12" s="5">
        <f t="shared" si="0"/>
        <v>992</v>
      </c>
    </row>
    <row r="13" spans="1:11">
      <c r="A13" s="1">
        <v>10</v>
      </c>
      <c r="B13" s="1" t="s">
        <v>5</v>
      </c>
      <c r="C13" s="1" t="s">
        <v>26</v>
      </c>
      <c r="D13" s="1" t="s">
        <v>6</v>
      </c>
      <c r="E13" s="1" t="s">
        <v>40</v>
      </c>
      <c r="F13" s="1" t="s">
        <v>34</v>
      </c>
      <c r="G13" s="1">
        <v>5</v>
      </c>
      <c r="H13" s="5">
        <f>VLOOKUP(F13,[1]MEGHA!$C$5:$D$162,2,FALSE)</f>
        <v>33.6</v>
      </c>
      <c r="I13" s="5">
        <f>VLOOKUP(F13,[1]MEGHA!$C$5:$E$162,3,FALSE)</f>
        <v>0</v>
      </c>
      <c r="J13" s="5">
        <v>20</v>
      </c>
      <c r="K13" s="5">
        <f t="shared" si="0"/>
        <v>188</v>
      </c>
    </row>
    <row r="14" spans="1:11">
      <c r="A14" s="1">
        <v>11</v>
      </c>
      <c r="B14" s="1" t="s">
        <v>5</v>
      </c>
      <c r="C14" s="1" t="s">
        <v>33</v>
      </c>
      <c r="D14" s="1" t="s">
        <v>15</v>
      </c>
      <c r="E14" s="1" t="s">
        <v>40</v>
      </c>
      <c r="F14" s="4" t="s">
        <v>45</v>
      </c>
      <c r="G14" s="1">
        <v>2</v>
      </c>
      <c r="H14" s="5">
        <f>VLOOKUP(F14,[1]MEGHA!$C$5:$D$162,2,FALSE)</f>
        <v>80</v>
      </c>
      <c r="I14" s="5">
        <v>100</v>
      </c>
      <c r="J14" s="5">
        <v>20</v>
      </c>
      <c r="K14" s="5">
        <f t="shared" si="0"/>
        <v>280</v>
      </c>
    </row>
    <row r="15" spans="1:11" s="8" customFormat="1">
      <c r="A15" s="15" t="s">
        <v>49</v>
      </c>
      <c r="B15" s="16"/>
      <c r="C15" s="16"/>
      <c r="D15" s="16"/>
      <c r="E15" s="16"/>
      <c r="F15" s="16"/>
      <c r="G15" s="16"/>
      <c r="H15" s="17"/>
      <c r="I15" s="17"/>
      <c r="J15" s="18"/>
      <c r="K15" s="7">
        <f>ROUND(SUM(K4:K14),0)</f>
        <v>4910</v>
      </c>
    </row>
    <row r="16" spans="1:11" s="8" customFormat="1" ht="30" customHeight="1">
      <c r="A16" s="9" t="s">
        <v>50</v>
      </c>
      <c r="B16" s="9"/>
      <c r="C16" s="9"/>
      <c r="D16" s="9"/>
      <c r="E16" s="9"/>
      <c r="F16" s="9"/>
      <c r="G16" s="9"/>
      <c r="H16" s="10"/>
      <c r="I16" s="10"/>
      <c r="J16" s="10"/>
      <c r="K16" s="10"/>
    </row>
    <row r="17" spans="1:11" s="8" customFormat="1" ht="30" customHeight="1">
      <c r="A17" s="9" t="s">
        <v>48</v>
      </c>
      <c r="B17" s="9"/>
      <c r="C17" s="9"/>
      <c r="D17" s="9"/>
      <c r="E17" s="9"/>
      <c r="F17" s="9"/>
      <c r="G17" s="9"/>
      <c r="H17" s="10"/>
      <c r="I17" s="10"/>
      <c r="J17" s="10"/>
      <c r="K17" s="10"/>
    </row>
    <row r="18" spans="1:11">
      <c r="G18" s="19">
        <f>SUM(G4:G14)</f>
        <v>113</v>
      </c>
    </row>
  </sheetData>
  <sortState ref="B2:G12">
    <sortCondition ref="B1"/>
  </sortState>
  <mergeCells count="7">
    <mergeCell ref="A17:K17"/>
    <mergeCell ref="A1:G1"/>
    <mergeCell ref="H1:K1"/>
    <mergeCell ref="A2:G2"/>
    <mergeCell ref="H2:K2"/>
    <mergeCell ref="A15:J15"/>
    <mergeCell ref="A16:K16"/>
  </mergeCells>
  <conditionalFormatting sqref="C1:C2">
    <cfRule type="duplicateValues" dxfId="2" priority="3"/>
  </conditionalFormatting>
  <conditionalFormatting sqref="C15:C17">
    <cfRule type="duplicateValues" dxfId="1" priority="2"/>
  </conditionalFormatting>
  <conditionalFormatting sqref="C15:C17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2025-07-11T12:21:16Z</dcterms:created>
  <dcterms:modified xsi:type="dcterms:W3CDTF">2025-07-14T04:14:51Z</dcterms:modified>
</cp:coreProperties>
</file>