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I5"/>
  <c r="I6"/>
  <c r="I7"/>
  <c r="I8"/>
  <c r="I9"/>
  <c r="I10"/>
  <c r="I11"/>
  <c r="I12"/>
  <c r="I13"/>
  <c r="I4"/>
  <c r="H5"/>
  <c r="J5" s="1"/>
  <c r="H6"/>
  <c r="H7"/>
  <c r="H8"/>
  <c r="J8" s="1"/>
  <c r="H9"/>
  <c r="J9" s="1"/>
  <c r="H10"/>
  <c r="H11"/>
  <c r="H12"/>
  <c r="J12" s="1"/>
  <c r="H13"/>
  <c r="J13" s="1"/>
  <c r="H4"/>
  <c r="J4" l="1"/>
  <c r="L4" s="1"/>
  <c r="L14" s="1"/>
  <c r="J10"/>
  <c r="L10" s="1"/>
  <c r="J6"/>
  <c r="L6" s="1"/>
  <c r="L12"/>
  <c r="L8"/>
  <c r="J11"/>
  <c r="L11" s="1"/>
  <c r="J7"/>
  <c r="L7" s="1"/>
  <c r="L13"/>
  <c r="L9"/>
  <c r="L5"/>
</calcChain>
</file>

<file path=xl/sharedStrings.xml><?xml version="1.0" encoding="utf-8"?>
<sst xmlns="http://schemas.openxmlformats.org/spreadsheetml/2006/main" count="67" uniqueCount="45">
  <si>
    <t>INVOICE
PRAGATI LOGISTICS,SAMANTA SAHI KHUNTIA LANE,8984191006
GST No:21AGHPB9356M1Z9</t>
  </si>
  <si>
    <t>24/12/2024</t>
  </si>
  <si>
    <t>11/12/2024</t>
  </si>
  <si>
    <t>12008</t>
  </si>
  <si>
    <t>2011</t>
  </si>
  <si>
    <t>2010</t>
  </si>
  <si>
    <t>2009</t>
  </si>
  <si>
    <t>13/12/2024</t>
  </si>
  <si>
    <t>2025</t>
  </si>
  <si>
    <t>03/12/2024</t>
  </si>
  <si>
    <t>22</t>
  </si>
  <si>
    <t>2029</t>
  </si>
  <si>
    <t>2027</t>
  </si>
  <si>
    <t>2026</t>
  </si>
  <si>
    <t>Thanking you for your business.
PRAGATI LOGISTICS</t>
  </si>
  <si>
    <t>SL</t>
  </si>
  <si>
    <t>DATE</t>
  </si>
  <si>
    <t>LR NO</t>
  </si>
  <si>
    <t>FROM</t>
  </si>
  <si>
    <t>CASE</t>
  </si>
  <si>
    <t>RATE</t>
  </si>
  <si>
    <t>HML</t>
  </si>
  <si>
    <t>LR CH.</t>
  </si>
  <si>
    <t>AMOUNT</t>
  </si>
  <si>
    <t>BHUBANESWAR</t>
  </si>
  <si>
    <t>ANGUL</t>
  </si>
  <si>
    <t>CTC</t>
  </si>
  <si>
    <t>DO/17342</t>
  </si>
  <si>
    <t>MA/12342</t>
  </si>
  <si>
    <t>DO/17832</t>
  </si>
  <si>
    <t>DO/17833</t>
  </si>
  <si>
    <t>DO/17834</t>
  </si>
  <si>
    <t>DO/18000</t>
  </si>
  <si>
    <t>DO/18590</t>
  </si>
  <si>
    <t>DO/18587</t>
  </si>
  <si>
    <t>DO/18588</t>
  </si>
  <si>
    <t>MA/12842</t>
  </si>
  <si>
    <t>Kindly, verify &amp; confirm within 7 days, else GST will be filed by 20th JAN, 2024. 
GST to be paid by Consignor under Reverse Charge Mechanism(RCM) as per GST.</t>
  </si>
  <si>
    <t xml:space="preserve">MAPRA LABORATORIES PVT LTD
Address:A P MARKET COMPLEX - 2ND FLOOR LINK ROAD SQUARE MADHUPATNA CUTTACK,6712341799
GST No:21AAACM5060F1Z2
</t>
  </si>
  <si>
    <t>KUJANGA</t>
  </si>
  <si>
    <t>(RUPEES ONE THOUSAND FIVE HUNDRED FOURTY ONLY)</t>
  </si>
  <si>
    <t xml:space="preserve">Bill Date:31/12/2024
Bill NO : 30624
Total Amount:1540.00
</t>
  </si>
  <si>
    <t>S.CH.</t>
  </si>
  <si>
    <t>DESTINATION</t>
  </si>
  <si>
    <t>INV. NO.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</si>
</sst>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4" fontId="0" fillId="0" borderId="0" xfId="0" applyNumberFormat="1" applyFont="1" applyAlignment="1">
      <alignment wrapText="1"/>
    </xf>
    <xf numFmtId="0" fontId="1" fillId="0" borderId="7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7</xdr:col>
      <xdr:colOff>304800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85725"/>
          <a:ext cx="41529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R11" sqref="R11"/>
    </sheetView>
  </sheetViews>
  <sheetFormatPr defaultRowHeight="15"/>
  <cols>
    <col min="1" max="1" width="3" style="1" bestFit="1" customWidth="1"/>
    <col min="2" max="2" width="11" style="1" customWidth="1"/>
    <col min="3" max="3" width="9.85546875" style="1" bestFit="1" customWidth="1"/>
    <col min="4" max="4" width="7.5703125" style="1" bestFit="1" customWidth="1"/>
    <col min="5" max="5" width="15" style="1" customWidth="1"/>
    <col min="6" max="6" width="6" style="1" bestFit="1" customWidth="1"/>
    <col min="7" max="7" width="5.42578125" style="1" bestFit="1" customWidth="1"/>
    <col min="8" max="10" width="5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3" ht="77.25" customHeight="1">
      <c r="A2" s="29" t="s">
        <v>38</v>
      </c>
      <c r="B2" s="30"/>
      <c r="C2" s="30"/>
      <c r="D2" s="30"/>
      <c r="E2" s="30"/>
      <c r="F2" s="30"/>
      <c r="G2" s="30"/>
      <c r="H2" s="31"/>
      <c r="I2" s="23" t="s">
        <v>41</v>
      </c>
      <c r="J2" s="23"/>
      <c r="K2" s="23"/>
      <c r="L2" s="23"/>
    </row>
    <row r="3" spans="1:13" s="3" customFormat="1" ht="30">
      <c r="A3" s="8" t="s">
        <v>15</v>
      </c>
      <c r="B3" s="5" t="s">
        <v>16</v>
      </c>
      <c r="C3" s="5" t="s">
        <v>17</v>
      </c>
      <c r="D3" s="5" t="s">
        <v>18</v>
      </c>
      <c r="E3" s="5" t="s">
        <v>43</v>
      </c>
      <c r="F3" s="5" t="s">
        <v>44</v>
      </c>
      <c r="G3" s="5" t="s">
        <v>19</v>
      </c>
      <c r="H3" s="5" t="s">
        <v>20</v>
      </c>
      <c r="I3" s="9" t="s">
        <v>21</v>
      </c>
      <c r="J3" s="9" t="s">
        <v>42</v>
      </c>
      <c r="K3" s="9" t="s">
        <v>22</v>
      </c>
      <c r="L3" s="10" t="s">
        <v>23</v>
      </c>
    </row>
    <row r="4" spans="1:13">
      <c r="A4" s="28">
        <v>1</v>
      </c>
      <c r="B4" s="4" t="s">
        <v>9</v>
      </c>
      <c r="C4" s="4" t="s">
        <v>27</v>
      </c>
      <c r="D4" s="11" t="s">
        <v>26</v>
      </c>
      <c r="E4" s="4" t="s">
        <v>24</v>
      </c>
      <c r="F4" s="4" t="s">
        <v>10</v>
      </c>
      <c r="G4" s="4">
        <v>7</v>
      </c>
      <c r="H4" s="6">
        <f>VLOOKUP(E4,'[1]ARISTO PHARMASEUTICALS'!$C$3:$D$41,2,FALSE)</f>
        <v>20.48</v>
      </c>
      <c r="I4" s="6">
        <f>G4*2</f>
        <v>14</v>
      </c>
      <c r="J4" s="6">
        <f>G4*H4*20/100</f>
        <v>28.672000000000004</v>
      </c>
      <c r="K4" s="6">
        <v>35</v>
      </c>
      <c r="L4" s="6">
        <f>G4*H4+I4+J4+K4</f>
        <v>221.03200000000001</v>
      </c>
    </row>
    <row r="5" spans="1:13">
      <c r="A5" s="28">
        <v>2</v>
      </c>
      <c r="B5" s="4" t="s">
        <v>2</v>
      </c>
      <c r="C5" s="4" t="s">
        <v>28</v>
      </c>
      <c r="D5" s="11" t="s">
        <v>26</v>
      </c>
      <c r="E5" s="4" t="s">
        <v>25</v>
      </c>
      <c r="F5" s="4" t="s">
        <v>3</v>
      </c>
      <c r="G5" s="4">
        <v>3</v>
      </c>
      <c r="H5" s="6">
        <f>VLOOKUP(E5,'[1]ARISTO PHARMASEUTICALS'!$C$3:$D$41,2,FALSE)</f>
        <v>30.74</v>
      </c>
      <c r="I5" s="6">
        <f t="shared" ref="I5:I13" si="0">G5*2</f>
        <v>6</v>
      </c>
      <c r="J5" s="6">
        <f t="shared" ref="J5:J13" si="1">G5*H5*20/100</f>
        <v>18.444000000000003</v>
      </c>
      <c r="K5" s="6">
        <v>35</v>
      </c>
      <c r="L5" s="6">
        <f t="shared" ref="L5:L13" si="2">G5*H5+I5+J5+K5</f>
        <v>151.66399999999999</v>
      </c>
    </row>
    <row r="6" spans="1:13">
      <c r="A6" s="28">
        <v>3</v>
      </c>
      <c r="B6" s="4" t="s">
        <v>2</v>
      </c>
      <c r="C6" s="4" t="s">
        <v>29</v>
      </c>
      <c r="D6" s="11" t="s">
        <v>26</v>
      </c>
      <c r="E6" s="4" t="s">
        <v>24</v>
      </c>
      <c r="F6" s="4" t="s">
        <v>4</v>
      </c>
      <c r="G6" s="4">
        <v>3</v>
      </c>
      <c r="H6" s="6">
        <f>VLOOKUP(E6,'[1]ARISTO PHARMASEUTICALS'!$C$3:$D$41,2,FALSE)</f>
        <v>20.48</v>
      </c>
      <c r="I6" s="6">
        <f t="shared" si="0"/>
        <v>6</v>
      </c>
      <c r="J6" s="6">
        <f t="shared" si="1"/>
        <v>12.288</v>
      </c>
      <c r="K6" s="6">
        <v>35</v>
      </c>
      <c r="L6" s="6">
        <f t="shared" si="2"/>
        <v>114.72799999999999</v>
      </c>
    </row>
    <row r="7" spans="1:13">
      <c r="A7" s="28">
        <v>4</v>
      </c>
      <c r="B7" s="4" t="s">
        <v>2</v>
      </c>
      <c r="C7" s="4" t="s">
        <v>30</v>
      </c>
      <c r="D7" s="11" t="s">
        <v>26</v>
      </c>
      <c r="E7" s="4" t="s">
        <v>24</v>
      </c>
      <c r="F7" s="4" t="s">
        <v>5</v>
      </c>
      <c r="G7" s="4">
        <v>3</v>
      </c>
      <c r="H7" s="6">
        <f>VLOOKUP(E7,'[1]ARISTO PHARMASEUTICALS'!$C$3:$D$41,2,FALSE)</f>
        <v>20.48</v>
      </c>
      <c r="I7" s="6">
        <f t="shared" si="0"/>
        <v>6</v>
      </c>
      <c r="J7" s="6">
        <f t="shared" si="1"/>
        <v>12.288</v>
      </c>
      <c r="K7" s="6">
        <v>35</v>
      </c>
      <c r="L7" s="6">
        <f t="shared" si="2"/>
        <v>114.72799999999999</v>
      </c>
    </row>
    <row r="8" spans="1:13">
      <c r="A8" s="28">
        <v>5</v>
      </c>
      <c r="B8" s="4" t="s">
        <v>2</v>
      </c>
      <c r="C8" s="4" t="s">
        <v>31</v>
      </c>
      <c r="D8" s="11" t="s">
        <v>26</v>
      </c>
      <c r="E8" s="4" t="s">
        <v>24</v>
      </c>
      <c r="F8" s="4" t="s">
        <v>6</v>
      </c>
      <c r="G8" s="4">
        <v>3</v>
      </c>
      <c r="H8" s="6">
        <f>VLOOKUP(E8,'[1]ARISTO PHARMASEUTICALS'!$C$3:$D$41,2,FALSE)</f>
        <v>20.48</v>
      </c>
      <c r="I8" s="6">
        <f t="shared" si="0"/>
        <v>6</v>
      </c>
      <c r="J8" s="6">
        <f t="shared" si="1"/>
        <v>12.288</v>
      </c>
      <c r="K8" s="6">
        <v>35</v>
      </c>
      <c r="L8" s="6">
        <f t="shared" si="2"/>
        <v>114.72799999999999</v>
      </c>
    </row>
    <row r="9" spans="1:13">
      <c r="A9" s="28">
        <v>6</v>
      </c>
      <c r="B9" s="4" t="s">
        <v>7</v>
      </c>
      <c r="C9" s="4" t="s">
        <v>32</v>
      </c>
      <c r="D9" s="11" t="s">
        <v>26</v>
      </c>
      <c r="E9" s="11" t="s">
        <v>39</v>
      </c>
      <c r="F9" s="4" t="s">
        <v>8</v>
      </c>
      <c r="G9" s="4">
        <v>12</v>
      </c>
      <c r="H9" s="6">
        <f>VLOOKUP(E9,'[1]ARISTO PHARMASEUTICALS'!$C$3:$D$41,2,FALSE)</f>
        <v>35.119999999999997</v>
      </c>
      <c r="I9" s="6">
        <f t="shared" si="0"/>
        <v>24</v>
      </c>
      <c r="J9" s="6">
        <f t="shared" si="1"/>
        <v>84.287999999999997</v>
      </c>
      <c r="K9" s="6">
        <v>35</v>
      </c>
      <c r="L9" s="6">
        <f t="shared" si="2"/>
        <v>564.72799999999995</v>
      </c>
      <c r="M9" s="24"/>
    </row>
    <row r="10" spans="1:13">
      <c r="A10" s="28">
        <v>7</v>
      </c>
      <c r="B10" s="4" t="s">
        <v>1</v>
      </c>
      <c r="C10" s="4" t="s">
        <v>33</v>
      </c>
      <c r="D10" s="11" t="s">
        <v>26</v>
      </c>
      <c r="E10" s="4" t="s">
        <v>24</v>
      </c>
      <c r="F10" s="12">
        <v>2028</v>
      </c>
      <c r="G10" s="4">
        <v>1</v>
      </c>
      <c r="H10" s="6">
        <f>VLOOKUP(E10,'[1]ARISTO PHARMASEUTICALS'!$C$3:$D$41,2,FALSE)</f>
        <v>20.48</v>
      </c>
      <c r="I10" s="6">
        <f t="shared" si="0"/>
        <v>2</v>
      </c>
      <c r="J10" s="6">
        <f t="shared" si="1"/>
        <v>4.0960000000000001</v>
      </c>
      <c r="K10" s="6">
        <v>35</v>
      </c>
      <c r="L10" s="6">
        <f t="shared" si="2"/>
        <v>61.576000000000001</v>
      </c>
    </row>
    <row r="11" spans="1:13">
      <c r="A11" s="28">
        <v>8</v>
      </c>
      <c r="B11" s="4" t="s">
        <v>1</v>
      </c>
      <c r="C11" s="4" t="s">
        <v>34</v>
      </c>
      <c r="D11" s="11" t="s">
        <v>26</v>
      </c>
      <c r="E11" s="4" t="s">
        <v>24</v>
      </c>
      <c r="F11" s="4" t="s">
        <v>11</v>
      </c>
      <c r="G11" s="4">
        <v>1</v>
      </c>
      <c r="H11" s="6">
        <f>VLOOKUP(E11,'[1]ARISTO PHARMASEUTICALS'!$C$3:$D$41,2,FALSE)</f>
        <v>20.48</v>
      </c>
      <c r="I11" s="6">
        <f t="shared" si="0"/>
        <v>2</v>
      </c>
      <c r="J11" s="6">
        <f t="shared" si="1"/>
        <v>4.0960000000000001</v>
      </c>
      <c r="K11" s="6">
        <v>35</v>
      </c>
      <c r="L11" s="6">
        <f t="shared" si="2"/>
        <v>61.576000000000001</v>
      </c>
    </row>
    <row r="12" spans="1:13">
      <c r="A12" s="28">
        <v>9</v>
      </c>
      <c r="B12" s="4" t="s">
        <v>1</v>
      </c>
      <c r="C12" s="4" t="s">
        <v>35</v>
      </c>
      <c r="D12" s="11" t="s">
        <v>26</v>
      </c>
      <c r="E12" s="4" t="s">
        <v>24</v>
      </c>
      <c r="F12" s="4" t="s">
        <v>12</v>
      </c>
      <c r="G12" s="4">
        <v>1</v>
      </c>
      <c r="H12" s="6">
        <f>VLOOKUP(E12,'[1]ARISTO PHARMASEUTICALS'!$C$3:$D$41,2,FALSE)</f>
        <v>20.48</v>
      </c>
      <c r="I12" s="6">
        <f t="shared" si="0"/>
        <v>2</v>
      </c>
      <c r="J12" s="6">
        <f t="shared" si="1"/>
        <v>4.0960000000000001</v>
      </c>
      <c r="K12" s="6">
        <v>35</v>
      </c>
      <c r="L12" s="6">
        <f t="shared" si="2"/>
        <v>61.576000000000001</v>
      </c>
    </row>
    <row r="13" spans="1:13">
      <c r="A13" s="28">
        <v>10</v>
      </c>
      <c r="B13" s="4" t="s">
        <v>1</v>
      </c>
      <c r="C13" s="4" t="s">
        <v>36</v>
      </c>
      <c r="D13" s="11" t="s">
        <v>26</v>
      </c>
      <c r="E13" s="4" t="s">
        <v>25</v>
      </c>
      <c r="F13" s="4" t="s">
        <v>13</v>
      </c>
      <c r="G13" s="4">
        <v>1</v>
      </c>
      <c r="H13" s="6">
        <f>VLOOKUP(E13,'[1]ARISTO PHARMASEUTICALS'!$C$3:$D$41,2,FALSE)</f>
        <v>30.74</v>
      </c>
      <c r="I13" s="6">
        <f t="shared" si="0"/>
        <v>2</v>
      </c>
      <c r="J13" s="6">
        <f t="shared" si="1"/>
        <v>6.1479999999999997</v>
      </c>
      <c r="K13" s="6">
        <v>35</v>
      </c>
      <c r="L13" s="6">
        <f t="shared" si="2"/>
        <v>73.887999999999991</v>
      </c>
    </row>
    <row r="14" spans="1:13" s="3" customFormat="1">
      <c r="A14" s="13" t="s">
        <v>40</v>
      </c>
      <c r="B14" s="14"/>
      <c r="C14" s="14"/>
      <c r="D14" s="14"/>
      <c r="E14" s="14"/>
      <c r="F14" s="14"/>
      <c r="G14" s="14"/>
      <c r="H14" s="15"/>
      <c r="I14" s="15"/>
      <c r="J14" s="15"/>
      <c r="K14" s="16"/>
      <c r="L14" s="7">
        <f>ROUND(SUM(L4:L13),0)</f>
        <v>1540</v>
      </c>
    </row>
    <row r="15" spans="1:13" s="3" customFormat="1" ht="30" customHeight="1">
      <c r="A15" s="17" t="s">
        <v>37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18"/>
    </row>
    <row r="16" spans="1:13" s="3" customFormat="1" ht="30" customHeight="1" thickBot="1">
      <c r="A16" s="17" t="s">
        <v>14</v>
      </c>
      <c r="B16" s="17"/>
      <c r="C16" s="17"/>
      <c r="D16" s="17"/>
      <c r="E16" s="17"/>
      <c r="F16" s="17"/>
      <c r="G16" s="19"/>
      <c r="H16" s="18"/>
      <c r="I16" s="18"/>
      <c r="J16" s="18"/>
      <c r="K16" s="18"/>
      <c r="L16" s="18"/>
    </row>
    <row r="17" spans="7:12" s="27" customFormat="1" ht="15.75" thickBot="1">
      <c r="G17" s="25">
        <f>SUM(G4:G13)</f>
        <v>35</v>
      </c>
      <c r="H17" s="26"/>
      <c r="I17" s="26"/>
      <c r="J17" s="26"/>
      <c r="K17" s="26"/>
      <c r="L17" s="26"/>
    </row>
  </sheetData>
  <sortState ref="B4:L13">
    <sortCondition ref="B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5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2025-01-18T10:35:00Z</cp:lastPrinted>
  <dcterms:created xsi:type="dcterms:W3CDTF">2025-01-09T05:41:52Z</dcterms:created>
  <dcterms:modified xsi:type="dcterms:W3CDTF">2025-01-18T10:35:15Z</dcterms:modified>
</cp:coreProperties>
</file>