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6" i="1"/>
  <c r="A5" i="1"/>
  <c r="G17" i="1" l="1"/>
  <c r="J5" i="1"/>
  <c r="J6" i="1"/>
  <c r="J7" i="1"/>
  <c r="J9" i="1"/>
  <c r="J8" i="1"/>
  <c r="J10" i="1"/>
  <c r="J13" i="1"/>
  <c r="J11" i="1"/>
  <c r="J12" i="1"/>
  <c r="J4" i="1"/>
  <c r="H5" i="1"/>
  <c r="H6" i="1"/>
  <c r="H7" i="1"/>
  <c r="H9" i="1"/>
  <c r="H8" i="1"/>
  <c r="H10" i="1"/>
  <c r="H13" i="1"/>
  <c r="H11" i="1"/>
  <c r="H12" i="1"/>
  <c r="H4" i="1"/>
  <c r="L12" i="1" l="1"/>
  <c r="I12" i="1"/>
  <c r="L13" i="1"/>
  <c r="I13" i="1"/>
  <c r="L8" i="1"/>
  <c r="I8" i="1"/>
  <c r="L7" i="1"/>
  <c r="I7" i="1"/>
  <c r="L5" i="1"/>
  <c r="I5" i="1"/>
  <c r="L4" i="1"/>
  <c r="I4" i="1"/>
  <c r="L11" i="1"/>
  <c r="I11" i="1"/>
  <c r="L10" i="1"/>
  <c r="I10" i="1"/>
  <c r="L9" i="1"/>
  <c r="I9" i="1"/>
  <c r="L6" i="1"/>
  <c r="I6" i="1"/>
  <c r="L14" i="1"/>
</calcChain>
</file>

<file path=xl/sharedStrings.xml><?xml version="1.0" encoding="utf-8"?>
<sst xmlns="http://schemas.openxmlformats.org/spreadsheetml/2006/main" count="68" uniqueCount="46">
  <si>
    <t>INVOICE
PRAGATI LOGISTICS,SAMANTA SAHI KHUNTIA LANE,8984191006
GST No:21AGHPB9356M1Z9</t>
  </si>
  <si>
    <t>01/4/2024</t>
  </si>
  <si>
    <t>4003</t>
  </si>
  <si>
    <t>11/4/2024</t>
  </si>
  <si>
    <t>21</t>
  </si>
  <si>
    <t>13/4/2024</t>
  </si>
  <si>
    <t>4008</t>
  </si>
  <si>
    <t>4007</t>
  </si>
  <si>
    <t>4006</t>
  </si>
  <si>
    <t>19/4/2024</t>
  </si>
  <si>
    <t>09</t>
  </si>
  <si>
    <t>08</t>
  </si>
  <si>
    <t>10</t>
  </si>
  <si>
    <t>17/4/2024</t>
  </si>
  <si>
    <t>4004</t>
  </si>
  <si>
    <t>Thanking you for your business.
PRAGATI LOGISTICS</t>
  </si>
  <si>
    <t>PL/DO/00057</t>
  </si>
  <si>
    <t>PL/DO/00672</t>
  </si>
  <si>
    <t>PL/MA/00642</t>
  </si>
  <si>
    <t>PL/DO/00865</t>
  </si>
  <si>
    <t>PL/DO/00880</t>
  </si>
  <si>
    <t>PL/DO/00879</t>
  </si>
  <si>
    <t>PL/MA/00945</t>
  </si>
  <si>
    <t>PL/DO/01312</t>
  </si>
  <si>
    <t>PL/DO/01310</t>
  </si>
  <si>
    <t>PL/DO/01311</t>
  </si>
  <si>
    <t>SL</t>
  </si>
  <si>
    <t>DATE</t>
  </si>
  <si>
    <t>LR NO</t>
  </si>
  <si>
    <t>INV NO</t>
  </si>
  <si>
    <t>BHUBANESWAR</t>
  </si>
  <si>
    <t>ANGUL</t>
  </si>
  <si>
    <t>CTC</t>
  </si>
  <si>
    <t>FROM</t>
  </si>
  <si>
    <t>TO</t>
  </si>
  <si>
    <t>CASE</t>
  </si>
  <si>
    <t>RATE</t>
  </si>
  <si>
    <t>KUJANGA</t>
  </si>
  <si>
    <t>S.CH.</t>
  </si>
  <si>
    <t>HML</t>
  </si>
  <si>
    <t>LR CH.</t>
  </si>
  <si>
    <t xml:space="preserve">
MAPRA LABORATORIES PVT LTD
Address:A P MARKET COMPLEX - 2ND FLOOR LINK ROAD SQUARE MADHUPATNA CUTTACK,6712341799
GST No:21AAACM5060F1Z2
</t>
  </si>
  <si>
    <t>Kindly, verify &amp; confirm within 7 days, else GST will be filed by 20th MAY, 2024. 
GST to be paid by Consignor under Reverse Charge Mechanism(RCM) as per GST.</t>
  </si>
  <si>
    <t>AMT.</t>
  </si>
  <si>
    <t xml:space="preserve">Bill Date: 30/04/2024
Bill NO : 3969
Total Amount: 1864.00
</t>
  </si>
  <si>
    <t>(RUPEES TWO THOUSAND EIGHT HUNDRED SIXTY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</si>
</sst>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304800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4429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P2" sqref="P2"/>
    </sheetView>
  </sheetViews>
  <sheetFormatPr defaultRowHeight="15"/>
  <cols>
    <col min="1" max="1" width="3.4257812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.42578125" style="1" customWidth="1"/>
    <col min="7" max="7" width="6" style="1" customWidth="1"/>
    <col min="8" max="8" width="6.28515625" style="1" customWidth="1"/>
    <col min="9" max="9" width="6.5703125" style="2" bestFit="1" customWidth="1"/>
    <col min="10" max="10" width="5.5703125" style="2" bestFit="1" customWidth="1"/>
    <col min="11" max="11" width="7" style="2" customWidth="1"/>
    <col min="12" max="12" width="7.710937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5" t="s">
        <v>0</v>
      </c>
      <c r="J1" s="26"/>
      <c r="K1" s="26"/>
      <c r="L1" s="27"/>
    </row>
    <row r="2" spans="1:12" ht="76.5" customHeight="1">
      <c r="A2" s="18" t="s">
        <v>41</v>
      </c>
      <c r="B2" s="19"/>
      <c r="C2" s="19"/>
      <c r="D2" s="19"/>
      <c r="E2" s="19"/>
      <c r="F2" s="19"/>
      <c r="G2" s="19"/>
      <c r="H2" s="20"/>
      <c r="I2" s="25" t="s">
        <v>44</v>
      </c>
      <c r="J2" s="26"/>
      <c r="K2" s="26"/>
      <c r="L2" s="27"/>
    </row>
    <row r="3" spans="1:12" s="9" customFormat="1" ht="15" customHeigh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33</v>
      </c>
      <c r="F3" s="5" t="s">
        <v>34</v>
      </c>
      <c r="G3" s="5" t="s">
        <v>35</v>
      </c>
      <c r="H3" s="5" t="s">
        <v>36</v>
      </c>
      <c r="I3" s="8" t="s">
        <v>38</v>
      </c>
      <c r="J3" s="8" t="s">
        <v>39</v>
      </c>
      <c r="K3" s="8" t="s">
        <v>40</v>
      </c>
      <c r="L3" s="14" t="s">
        <v>43</v>
      </c>
    </row>
    <row r="4" spans="1:12" ht="15" customHeight="1">
      <c r="A4" s="12">
        <v>1</v>
      </c>
      <c r="B4" s="4" t="s">
        <v>1</v>
      </c>
      <c r="C4" s="4" t="s">
        <v>16</v>
      </c>
      <c r="D4" s="4" t="s">
        <v>2</v>
      </c>
      <c r="E4" s="10" t="s">
        <v>32</v>
      </c>
      <c r="F4" s="11" t="s">
        <v>37</v>
      </c>
      <c r="G4" s="4">
        <v>11</v>
      </c>
      <c r="H4" s="7">
        <f>VLOOKUP(F4,'[1]ARISTO PHARMASEUTICALS'!$C$3:$D$41,2,FALSE)</f>
        <v>35.119999999999997</v>
      </c>
      <c r="I4" s="7">
        <f>G4*H4*20%</f>
        <v>77.26400000000001</v>
      </c>
      <c r="J4" s="7">
        <f>G4*2</f>
        <v>22</v>
      </c>
      <c r="K4" s="7">
        <v>35</v>
      </c>
      <c r="L4" s="7">
        <f>G4*H4+I4+J4+K4</f>
        <v>520.58400000000006</v>
      </c>
    </row>
    <row r="5" spans="1:12" ht="15" customHeight="1">
      <c r="A5" s="12">
        <f>A4+1</f>
        <v>2</v>
      </c>
      <c r="B5" s="4" t="s">
        <v>3</v>
      </c>
      <c r="C5" s="4" t="s">
        <v>17</v>
      </c>
      <c r="D5" s="4" t="s">
        <v>4</v>
      </c>
      <c r="E5" s="10" t="s">
        <v>32</v>
      </c>
      <c r="F5" s="11" t="s">
        <v>30</v>
      </c>
      <c r="G5" s="4">
        <v>11</v>
      </c>
      <c r="H5" s="7">
        <f>VLOOKUP(F5,'[1]ARISTO PHARMASEUTICALS'!$C$3:$D$41,2,FALSE)</f>
        <v>20.48</v>
      </c>
      <c r="I5" s="7">
        <f>G5*H5*20%</f>
        <v>45.056000000000004</v>
      </c>
      <c r="J5" s="7">
        <f>G5*2</f>
        <v>22</v>
      </c>
      <c r="K5" s="7">
        <v>35</v>
      </c>
      <c r="L5" s="7">
        <f>G5*H5+I5+J5+K5</f>
        <v>327.33600000000001</v>
      </c>
    </row>
    <row r="6" spans="1:12" ht="15" customHeight="1">
      <c r="A6" s="12">
        <f t="shared" ref="A6:A13" si="0">A5+1</f>
        <v>3</v>
      </c>
      <c r="B6" s="4" t="s">
        <v>3</v>
      </c>
      <c r="C6" s="4" t="s">
        <v>18</v>
      </c>
      <c r="D6" s="4" t="s">
        <v>14</v>
      </c>
      <c r="E6" s="10" t="s">
        <v>32</v>
      </c>
      <c r="F6" s="4" t="s">
        <v>31</v>
      </c>
      <c r="G6" s="4">
        <v>5</v>
      </c>
      <c r="H6" s="7">
        <f>VLOOKUP(F6,'[1]ARISTO PHARMASEUTICALS'!$C$3:$D$41,2,FALSE)</f>
        <v>30.74</v>
      </c>
      <c r="I6" s="7">
        <f>G6*H6*20%</f>
        <v>30.74</v>
      </c>
      <c r="J6" s="7">
        <f>G6*2</f>
        <v>10</v>
      </c>
      <c r="K6" s="7">
        <v>35</v>
      </c>
      <c r="L6" s="7">
        <f>G6*H6+I6+J6+K6</f>
        <v>229.44</v>
      </c>
    </row>
    <row r="7" spans="1:12" ht="15" customHeight="1">
      <c r="A7" s="12">
        <f t="shared" si="0"/>
        <v>4</v>
      </c>
      <c r="B7" s="4" t="s">
        <v>5</v>
      </c>
      <c r="C7" s="4" t="s">
        <v>19</v>
      </c>
      <c r="D7" s="4" t="s">
        <v>6</v>
      </c>
      <c r="E7" s="10" t="s">
        <v>32</v>
      </c>
      <c r="F7" s="11" t="s">
        <v>30</v>
      </c>
      <c r="G7" s="4">
        <v>3</v>
      </c>
      <c r="H7" s="7">
        <f>VLOOKUP(F7,'[1]ARISTO PHARMASEUTICALS'!$C$3:$D$41,2,FALSE)</f>
        <v>20.48</v>
      </c>
      <c r="I7" s="7">
        <f>G7*H7*20%</f>
        <v>12.288</v>
      </c>
      <c r="J7" s="7">
        <f>G7*2</f>
        <v>6</v>
      </c>
      <c r="K7" s="7">
        <v>35</v>
      </c>
      <c r="L7" s="7">
        <f>G7*H7+I7+J7+K7</f>
        <v>114.72799999999999</v>
      </c>
    </row>
    <row r="8" spans="1:12" ht="15" customHeight="1">
      <c r="A8" s="12">
        <f t="shared" si="0"/>
        <v>5</v>
      </c>
      <c r="B8" s="4" t="s">
        <v>5</v>
      </c>
      <c r="C8" s="4" t="s">
        <v>21</v>
      </c>
      <c r="D8" s="4" t="s">
        <v>8</v>
      </c>
      <c r="E8" s="10" t="s">
        <v>32</v>
      </c>
      <c r="F8" s="11" t="s">
        <v>30</v>
      </c>
      <c r="G8" s="4">
        <v>3</v>
      </c>
      <c r="H8" s="7">
        <f>VLOOKUP(F8,'[1]ARISTO PHARMASEUTICALS'!$C$3:$D$41,2,FALSE)</f>
        <v>20.48</v>
      </c>
      <c r="I8" s="7">
        <f>G8*H8*20%</f>
        <v>12.288</v>
      </c>
      <c r="J8" s="7">
        <f>G8*2</f>
        <v>6</v>
      </c>
      <c r="K8" s="7">
        <v>35</v>
      </c>
      <c r="L8" s="7">
        <f>G8*H8+I8+J8+K8</f>
        <v>114.72799999999999</v>
      </c>
    </row>
    <row r="9" spans="1:12" ht="15" customHeight="1">
      <c r="A9" s="12">
        <f t="shared" si="0"/>
        <v>6</v>
      </c>
      <c r="B9" s="4" t="s">
        <v>5</v>
      </c>
      <c r="C9" s="4" t="s">
        <v>20</v>
      </c>
      <c r="D9" s="4" t="s">
        <v>7</v>
      </c>
      <c r="E9" s="10" t="s">
        <v>32</v>
      </c>
      <c r="F9" s="11" t="s">
        <v>30</v>
      </c>
      <c r="G9" s="4">
        <v>3</v>
      </c>
      <c r="H9" s="7">
        <f>VLOOKUP(F9,'[1]ARISTO PHARMASEUTICALS'!$C$3:$D$41,2,FALSE)</f>
        <v>20.48</v>
      </c>
      <c r="I9" s="7">
        <f>G9*H9*20%</f>
        <v>12.288</v>
      </c>
      <c r="J9" s="7">
        <f>G9*2</f>
        <v>6</v>
      </c>
      <c r="K9" s="7">
        <v>35</v>
      </c>
      <c r="L9" s="7">
        <f>G9*H9+I9+J9+K9</f>
        <v>114.72799999999999</v>
      </c>
    </row>
    <row r="10" spans="1:12" ht="15" customHeight="1">
      <c r="A10" s="12">
        <f t="shared" si="0"/>
        <v>7</v>
      </c>
      <c r="B10" s="4" t="s">
        <v>13</v>
      </c>
      <c r="C10" s="4" t="s">
        <v>22</v>
      </c>
      <c r="D10" s="4" t="s">
        <v>7</v>
      </c>
      <c r="E10" s="10" t="s">
        <v>32</v>
      </c>
      <c r="F10" s="4" t="s">
        <v>31</v>
      </c>
      <c r="G10" s="4">
        <v>3</v>
      </c>
      <c r="H10" s="7">
        <f>VLOOKUP(F10,'[1]ARISTO PHARMASEUTICALS'!$C$3:$D$41,2,FALSE)</f>
        <v>30.74</v>
      </c>
      <c r="I10" s="7">
        <f>G10*H10*20%</f>
        <v>18.443999999999999</v>
      </c>
      <c r="J10" s="7">
        <f>G10*2</f>
        <v>6</v>
      </c>
      <c r="K10" s="7">
        <v>35</v>
      </c>
      <c r="L10" s="7">
        <f>G10*H10+I10+J10+K10</f>
        <v>151.66399999999999</v>
      </c>
    </row>
    <row r="11" spans="1:12" ht="15" customHeight="1">
      <c r="A11" s="12">
        <f t="shared" si="0"/>
        <v>8</v>
      </c>
      <c r="B11" s="4" t="s">
        <v>9</v>
      </c>
      <c r="C11" s="4" t="s">
        <v>24</v>
      </c>
      <c r="D11" s="4" t="s">
        <v>11</v>
      </c>
      <c r="E11" s="10" t="s">
        <v>32</v>
      </c>
      <c r="F11" s="11" t="s">
        <v>30</v>
      </c>
      <c r="G11" s="4">
        <v>3</v>
      </c>
      <c r="H11" s="7">
        <f>VLOOKUP(F11,'[1]ARISTO PHARMASEUTICALS'!$C$3:$D$41,2,FALSE)</f>
        <v>20.48</v>
      </c>
      <c r="I11" s="7">
        <f>G11*H11*20%</f>
        <v>12.288</v>
      </c>
      <c r="J11" s="7">
        <f>G11*2</f>
        <v>6</v>
      </c>
      <c r="K11" s="7">
        <v>35</v>
      </c>
      <c r="L11" s="7">
        <f>G11*H11+I11+J11+K11</f>
        <v>114.72799999999999</v>
      </c>
    </row>
    <row r="12" spans="1:12" ht="15" customHeight="1">
      <c r="A12" s="12">
        <f t="shared" si="0"/>
        <v>9</v>
      </c>
      <c r="B12" s="4" t="s">
        <v>9</v>
      </c>
      <c r="C12" s="4" t="s">
        <v>25</v>
      </c>
      <c r="D12" s="4" t="s">
        <v>12</v>
      </c>
      <c r="E12" s="10" t="s">
        <v>32</v>
      </c>
      <c r="F12" s="11" t="s">
        <v>30</v>
      </c>
      <c r="G12" s="4">
        <v>2</v>
      </c>
      <c r="H12" s="7">
        <f>VLOOKUP(F12,'[1]ARISTO PHARMASEUTICALS'!$C$3:$D$41,2,FALSE)</f>
        <v>20.48</v>
      </c>
      <c r="I12" s="7">
        <f>G12*H12*20%</f>
        <v>8.1920000000000002</v>
      </c>
      <c r="J12" s="7">
        <f>G12*2</f>
        <v>4</v>
      </c>
      <c r="K12" s="7">
        <v>35</v>
      </c>
      <c r="L12" s="7">
        <f>G12*H12+I12+J12+K12</f>
        <v>88.152000000000001</v>
      </c>
    </row>
    <row r="13" spans="1:12" ht="15" customHeight="1">
      <c r="A13" s="12">
        <f t="shared" si="0"/>
        <v>10</v>
      </c>
      <c r="B13" s="4" t="s">
        <v>9</v>
      </c>
      <c r="C13" s="4" t="s">
        <v>23</v>
      </c>
      <c r="D13" s="4" t="s">
        <v>10</v>
      </c>
      <c r="E13" s="10" t="s">
        <v>32</v>
      </c>
      <c r="F13" s="11" t="s">
        <v>30</v>
      </c>
      <c r="G13" s="4">
        <v>2</v>
      </c>
      <c r="H13" s="7">
        <f>VLOOKUP(F13,'[1]ARISTO PHARMASEUTICALS'!$C$3:$D$41,2,FALSE)</f>
        <v>20.48</v>
      </c>
      <c r="I13" s="7">
        <f>G13*H13*20%</f>
        <v>8.1920000000000002</v>
      </c>
      <c r="J13" s="7">
        <f>G13*2</f>
        <v>4</v>
      </c>
      <c r="K13" s="7">
        <v>35</v>
      </c>
      <c r="L13" s="7">
        <f>G13*H13+I13+J13+K13</f>
        <v>88.152000000000001</v>
      </c>
    </row>
    <row r="14" spans="1:12" s="3" customFormat="1">
      <c r="A14" s="21" t="s">
        <v>45</v>
      </c>
      <c r="B14" s="22"/>
      <c r="C14" s="22"/>
      <c r="D14" s="22"/>
      <c r="E14" s="22"/>
      <c r="F14" s="22"/>
      <c r="G14" s="22"/>
      <c r="H14" s="22"/>
      <c r="I14" s="23"/>
      <c r="J14" s="23"/>
      <c r="K14" s="24"/>
      <c r="L14" s="6">
        <f>ROUND(SUM(L4:L13),0)</f>
        <v>1864</v>
      </c>
    </row>
    <row r="15" spans="1:12" s="3" customFormat="1" ht="30" customHeight="1">
      <c r="A15" s="15" t="s">
        <v>42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</row>
    <row r="16" spans="1:12" s="3" customFormat="1" ht="30" customHeight="1">
      <c r="A16" s="16" t="s">
        <v>15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7"/>
    </row>
    <row r="17" spans="7:7">
      <c r="G17" s="13">
        <f>SUM(G4:G13)</f>
        <v>46</v>
      </c>
    </row>
  </sheetData>
  <sortState ref="B4:L13">
    <sortCondition ref="B4:B13"/>
    <sortCondition ref="C4:C13"/>
  </sortState>
  <mergeCells count="7">
    <mergeCell ref="A15:L15"/>
    <mergeCell ref="A16:L16"/>
    <mergeCell ref="A1:H1"/>
    <mergeCell ref="A2:H2"/>
    <mergeCell ref="A14:K14"/>
    <mergeCell ref="I1:L1"/>
    <mergeCell ref="I2:L2"/>
  </mergeCells>
  <conditionalFormatting sqref="C3:C1048576">
    <cfRule type="duplicateValues" dxfId="0" priority="1"/>
  </conditionalFormatting>
  <pageMargins left="0.26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2024-05-21T07:10:18Z</cp:lastPrinted>
  <dcterms:created xsi:type="dcterms:W3CDTF">2024-05-15T10:12:31Z</dcterms:created>
  <dcterms:modified xsi:type="dcterms:W3CDTF">2024-05-21T07:10:19Z</dcterms:modified>
</cp:coreProperties>
</file>