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I5"/>
  <c r="I6"/>
  <c r="I7"/>
  <c r="I8"/>
  <c r="I9"/>
  <c r="I10"/>
  <c r="I11"/>
  <c r="I12"/>
  <c r="H5"/>
  <c r="J5" s="1"/>
  <c r="H6"/>
  <c r="J6" s="1"/>
  <c r="H7"/>
  <c r="H8"/>
  <c r="H9"/>
  <c r="J9" s="1"/>
  <c r="H10"/>
  <c r="J10" s="1"/>
  <c r="H11"/>
  <c r="H12"/>
  <c r="I4"/>
  <c r="H4"/>
  <c r="J4" s="1"/>
  <c r="L4" l="1"/>
  <c r="L9"/>
  <c r="L5"/>
  <c r="J11"/>
  <c r="L11" s="1"/>
  <c r="J7"/>
  <c r="L7" s="1"/>
  <c r="L10"/>
  <c r="L6"/>
  <c r="J12"/>
  <c r="L12" s="1"/>
  <c r="J8"/>
  <c r="L8" s="1"/>
  <c r="L13" s="1"/>
</calcChain>
</file>

<file path=xl/sharedStrings.xml><?xml version="1.0" encoding="utf-8"?>
<sst xmlns="http://schemas.openxmlformats.org/spreadsheetml/2006/main" count="63" uniqueCount="47">
  <si>
    <t>03/9/2025</t>
  </si>
  <si>
    <t>38</t>
  </si>
  <si>
    <t>12/9/2025</t>
  </si>
  <si>
    <t>9009</t>
  </si>
  <si>
    <t>9010</t>
  </si>
  <si>
    <t>20/9/2025</t>
  </si>
  <si>
    <t>9020</t>
  </si>
  <si>
    <t>9031</t>
  </si>
  <si>
    <t>01/9/2025</t>
  </si>
  <si>
    <t>80036</t>
  </si>
  <si>
    <t>09/9/2025</t>
  </si>
  <si>
    <t>9004</t>
  </si>
  <si>
    <t>9035</t>
  </si>
  <si>
    <t>25/9/2025</t>
  </si>
  <si>
    <t>90019</t>
  </si>
  <si>
    <t>SL</t>
  </si>
  <si>
    <t>DATE</t>
  </si>
  <si>
    <t>LR NO</t>
  </si>
  <si>
    <t>INV NO</t>
  </si>
  <si>
    <t>FROM</t>
  </si>
  <si>
    <t>TO</t>
  </si>
  <si>
    <t>CASE</t>
  </si>
  <si>
    <t>DO/08451</t>
  </si>
  <si>
    <t>DO/08997</t>
  </si>
  <si>
    <t>DO/08998</t>
  </si>
  <si>
    <t>DO/09488</t>
  </si>
  <si>
    <t>DO/09489</t>
  </si>
  <si>
    <t>MA/05750</t>
  </si>
  <si>
    <t>MA/06048</t>
  </si>
  <si>
    <t>MA/06374</t>
  </si>
  <si>
    <t>MA/06589</t>
  </si>
  <si>
    <t>BHUBANESWAR</t>
  </si>
  <si>
    <t>BARIPADA</t>
  </si>
  <si>
    <t>ANGUL</t>
  </si>
  <si>
    <t>CTC</t>
  </si>
  <si>
    <t>RATE</t>
  </si>
  <si>
    <t>HML</t>
  </si>
  <si>
    <t>S.CH.</t>
  </si>
  <si>
    <t>LR CH.</t>
  </si>
  <si>
    <t>AMOUNT</t>
  </si>
  <si>
    <t>KUJANGA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</si>
  <si>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</si>
  <si>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</si>
  <si>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</si>
  <si>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</si>
  <si>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NINE HUNDRED FOURTY SEVEN ONLY)</t>
  </si>
  <si>
    <t xml:space="preserve">Bill Date: 30/09/2025
Bill NO : 16943
Total Amount: 1947.00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</si>
</sst>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195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9" width="5.5703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8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41</v>
      </c>
      <c r="J1" s="17"/>
      <c r="K1" s="17"/>
      <c r="L1" s="17"/>
    </row>
    <row r="2" spans="1:12" s="8" customFormat="1" ht="76.5" customHeight="1">
      <c r="A2" s="14" t="s">
        <v>42</v>
      </c>
      <c r="B2" s="15"/>
      <c r="C2" s="15"/>
      <c r="D2" s="15"/>
      <c r="E2" s="15"/>
      <c r="F2" s="15"/>
      <c r="G2" s="15"/>
      <c r="H2" s="16"/>
      <c r="I2" s="17" t="s">
        <v>46</v>
      </c>
      <c r="J2" s="17"/>
      <c r="K2" s="17"/>
      <c r="L2" s="17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 t="s">
        <v>35</v>
      </c>
      <c r="I3" s="5" t="s">
        <v>36</v>
      </c>
      <c r="J3" s="5" t="s">
        <v>37</v>
      </c>
      <c r="K3" s="5" t="s">
        <v>38</v>
      </c>
      <c r="L3" s="5" t="s">
        <v>39</v>
      </c>
    </row>
    <row r="4" spans="1:12">
      <c r="A4" s="2">
        <v>1</v>
      </c>
      <c r="B4" s="2" t="s">
        <v>8</v>
      </c>
      <c r="C4" s="2" t="s">
        <v>27</v>
      </c>
      <c r="D4" s="2" t="s">
        <v>9</v>
      </c>
      <c r="E4" s="2" t="s">
        <v>34</v>
      </c>
      <c r="F4" s="2" t="s">
        <v>32</v>
      </c>
      <c r="G4" s="2">
        <v>7</v>
      </c>
      <c r="H4" s="6">
        <f>VLOOKUP(F4,'[1]ARISTO PHARMASEUTICALS'!$C$3:$E$40,3,FALSE)</f>
        <v>26.35</v>
      </c>
      <c r="I4" s="6">
        <f>G4*2</f>
        <v>14</v>
      </c>
      <c r="J4" s="6">
        <f>G4*H4*20%</f>
        <v>36.890000000000008</v>
      </c>
      <c r="K4" s="6">
        <v>35</v>
      </c>
      <c r="L4" s="6">
        <f>G4*H4+I4+J4+K4</f>
        <v>270.34000000000003</v>
      </c>
    </row>
    <row r="5" spans="1:12">
      <c r="A5" s="2">
        <v>2</v>
      </c>
      <c r="B5" s="2" t="s">
        <v>0</v>
      </c>
      <c r="C5" s="2" t="s">
        <v>22</v>
      </c>
      <c r="D5" s="2" t="s">
        <v>1</v>
      </c>
      <c r="E5" s="2" t="s">
        <v>34</v>
      </c>
      <c r="F5" s="7" t="s">
        <v>40</v>
      </c>
      <c r="G5" s="2">
        <v>15</v>
      </c>
      <c r="H5" s="6">
        <f>VLOOKUP(F5,'[1]ARISTO PHARMASEUTICALS'!$C$3:$E$40,3,FALSE)</f>
        <v>38.630000000000003</v>
      </c>
      <c r="I5" s="6">
        <f t="shared" ref="I5:I12" si="0">G5*2</f>
        <v>30</v>
      </c>
      <c r="J5" s="6">
        <f t="shared" ref="J5:J12" si="1">G5*H5*20%</f>
        <v>115.89000000000001</v>
      </c>
      <c r="K5" s="6">
        <v>35</v>
      </c>
      <c r="L5" s="6">
        <f t="shared" ref="L5:L12" si="2">G5*H5+I5+J5+K5</f>
        <v>760.34</v>
      </c>
    </row>
    <row r="6" spans="1:12">
      <c r="A6" s="2">
        <v>3</v>
      </c>
      <c r="B6" s="2" t="s">
        <v>10</v>
      </c>
      <c r="C6" s="2" t="s">
        <v>28</v>
      </c>
      <c r="D6" s="2" t="s">
        <v>11</v>
      </c>
      <c r="E6" s="2" t="s">
        <v>34</v>
      </c>
      <c r="F6" s="2" t="s">
        <v>33</v>
      </c>
      <c r="G6" s="2">
        <v>3</v>
      </c>
      <c r="H6" s="6">
        <f>VLOOKUP(F6,'[1]ARISTO PHARMASEUTICALS'!$C$3:$E$40,3,FALSE)</f>
        <v>33.81</v>
      </c>
      <c r="I6" s="6">
        <f t="shared" si="0"/>
        <v>6</v>
      </c>
      <c r="J6" s="6">
        <f t="shared" si="1"/>
        <v>20.286000000000001</v>
      </c>
      <c r="K6" s="6">
        <v>35</v>
      </c>
      <c r="L6" s="6">
        <f t="shared" si="2"/>
        <v>162.71600000000001</v>
      </c>
    </row>
    <row r="7" spans="1:12">
      <c r="A7" s="2">
        <v>4</v>
      </c>
      <c r="B7" s="2" t="s">
        <v>2</v>
      </c>
      <c r="C7" s="2" t="s">
        <v>23</v>
      </c>
      <c r="D7" s="2" t="s">
        <v>3</v>
      </c>
      <c r="E7" s="2" t="s">
        <v>34</v>
      </c>
      <c r="F7" s="2" t="s">
        <v>31</v>
      </c>
      <c r="G7" s="2">
        <v>3</v>
      </c>
      <c r="H7" s="6">
        <f>VLOOKUP(F7,'[1]ARISTO PHARMASEUTICALS'!$C$3:$E$40,3,FALSE)</f>
        <v>22.53</v>
      </c>
      <c r="I7" s="6">
        <f t="shared" si="0"/>
        <v>6</v>
      </c>
      <c r="J7" s="6">
        <f t="shared" si="1"/>
        <v>13.518000000000001</v>
      </c>
      <c r="K7" s="6">
        <v>35</v>
      </c>
      <c r="L7" s="6">
        <f t="shared" si="2"/>
        <v>122.108</v>
      </c>
    </row>
    <row r="8" spans="1:12">
      <c r="A8" s="2">
        <v>5</v>
      </c>
      <c r="B8" s="2" t="s">
        <v>2</v>
      </c>
      <c r="C8" s="2" t="s">
        <v>24</v>
      </c>
      <c r="D8" s="2" t="s">
        <v>4</v>
      </c>
      <c r="E8" s="2" t="s">
        <v>34</v>
      </c>
      <c r="F8" s="2" t="s">
        <v>31</v>
      </c>
      <c r="G8" s="2">
        <v>3</v>
      </c>
      <c r="H8" s="6">
        <f>VLOOKUP(F8,'[1]ARISTO PHARMASEUTICALS'!$C$3:$E$40,3,FALSE)</f>
        <v>22.53</v>
      </c>
      <c r="I8" s="6">
        <f t="shared" si="0"/>
        <v>6</v>
      </c>
      <c r="J8" s="6">
        <f t="shared" si="1"/>
        <v>13.518000000000001</v>
      </c>
      <c r="K8" s="6">
        <v>35</v>
      </c>
      <c r="L8" s="6">
        <f t="shared" si="2"/>
        <v>122.108</v>
      </c>
    </row>
    <row r="9" spans="1:12">
      <c r="A9" s="2">
        <v>6</v>
      </c>
      <c r="B9" s="2" t="s">
        <v>5</v>
      </c>
      <c r="C9" s="2" t="s">
        <v>25</v>
      </c>
      <c r="D9" s="2" t="s">
        <v>6</v>
      </c>
      <c r="E9" s="2" t="s">
        <v>34</v>
      </c>
      <c r="F9" s="2" t="s">
        <v>31</v>
      </c>
      <c r="G9" s="2">
        <v>1</v>
      </c>
      <c r="H9" s="6">
        <f>VLOOKUP(F9,'[1]ARISTO PHARMASEUTICALS'!$C$3:$E$40,3,FALSE)</f>
        <v>22.53</v>
      </c>
      <c r="I9" s="6">
        <f t="shared" si="0"/>
        <v>2</v>
      </c>
      <c r="J9" s="6">
        <f t="shared" si="1"/>
        <v>4.5060000000000002</v>
      </c>
      <c r="K9" s="6">
        <v>35</v>
      </c>
      <c r="L9" s="6">
        <f t="shared" si="2"/>
        <v>64.036000000000001</v>
      </c>
    </row>
    <row r="10" spans="1:12">
      <c r="A10" s="2">
        <v>7</v>
      </c>
      <c r="B10" s="2" t="s">
        <v>5</v>
      </c>
      <c r="C10" s="2" t="s">
        <v>26</v>
      </c>
      <c r="D10" s="2" t="s">
        <v>7</v>
      </c>
      <c r="E10" s="2" t="s">
        <v>34</v>
      </c>
      <c r="F10" s="2" t="s">
        <v>31</v>
      </c>
      <c r="G10" s="2">
        <v>1</v>
      </c>
      <c r="H10" s="6">
        <f>VLOOKUP(F10,'[1]ARISTO PHARMASEUTICALS'!$C$3:$E$40,3,FALSE)</f>
        <v>22.53</v>
      </c>
      <c r="I10" s="6">
        <f t="shared" si="0"/>
        <v>2</v>
      </c>
      <c r="J10" s="6">
        <f t="shared" si="1"/>
        <v>4.5060000000000002</v>
      </c>
      <c r="K10" s="6">
        <v>35</v>
      </c>
      <c r="L10" s="6">
        <f t="shared" si="2"/>
        <v>64.036000000000001</v>
      </c>
    </row>
    <row r="11" spans="1:12">
      <c r="A11" s="2">
        <v>8</v>
      </c>
      <c r="B11" s="2" t="s">
        <v>5</v>
      </c>
      <c r="C11" s="2" t="s">
        <v>29</v>
      </c>
      <c r="D11" s="2" t="s">
        <v>12</v>
      </c>
      <c r="E11" s="2" t="s">
        <v>34</v>
      </c>
      <c r="F11" s="2" t="s">
        <v>33</v>
      </c>
      <c r="G11" s="2">
        <v>1</v>
      </c>
      <c r="H11" s="6">
        <f>VLOOKUP(F11,'[1]ARISTO PHARMASEUTICALS'!$C$3:$E$40,3,FALSE)</f>
        <v>33.81</v>
      </c>
      <c r="I11" s="6">
        <f t="shared" si="0"/>
        <v>2</v>
      </c>
      <c r="J11" s="6">
        <f t="shared" si="1"/>
        <v>6.7620000000000005</v>
      </c>
      <c r="K11" s="6">
        <v>35</v>
      </c>
      <c r="L11" s="6">
        <f t="shared" si="2"/>
        <v>77.572000000000003</v>
      </c>
    </row>
    <row r="12" spans="1:12">
      <c r="A12" s="2">
        <v>9</v>
      </c>
      <c r="B12" s="2" t="s">
        <v>13</v>
      </c>
      <c r="C12" s="2" t="s">
        <v>30</v>
      </c>
      <c r="D12" s="2" t="s">
        <v>14</v>
      </c>
      <c r="E12" s="2" t="s">
        <v>34</v>
      </c>
      <c r="F12" s="2" t="s">
        <v>32</v>
      </c>
      <c r="G12" s="2">
        <v>8</v>
      </c>
      <c r="H12" s="6">
        <f>VLOOKUP(F12,'[1]ARISTO PHARMASEUTICALS'!$C$3:$E$40,3,FALSE)</f>
        <v>26.35</v>
      </c>
      <c r="I12" s="6">
        <f t="shared" si="0"/>
        <v>16</v>
      </c>
      <c r="J12" s="6">
        <f t="shared" si="1"/>
        <v>42.160000000000004</v>
      </c>
      <c r="K12" s="6">
        <v>35</v>
      </c>
      <c r="L12" s="6">
        <f t="shared" si="2"/>
        <v>303.96000000000004</v>
      </c>
    </row>
    <row r="13" spans="1:12" s="10" customFormat="1">
      <c r="A13" s="18" t="s">
        <v>45</v>
      </c>
      <c r="B13" s="19"/>
      <c r="C13" s="19"/>
      <c r="D13" s="19"/>
      <c r="E13" s="19"/>
      <c r="F13" s="19"/>
      <c r="G13" s="19"/>
      <c r="H13" s="20"/>
      <c r="I13" s="20"/>
      <c r="J13" s="20"/>
      <c r="K13" s="21"/>
      <c r="L13" s="9">
        <f>ROUND(SUM(L4:L12),0)</f>
        <v>1947</v>
      </c>
    </row>
    <row r="14" spans="1:12" s="10" customFormat="1" ht="30" customHeight="1">
      <c r="A14" s="12" t="s">
        <v>43</v>
      </c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</row>
    <row r="15" spans="1:12" s="10" customFormat="1" ht="30" customHeight="1">
      <c r="A15" s="12" t="s">
        <v>44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</row>
    <row r="16" spans="1:12">
      <c r="G16" s="11">
        <f>SUM(G4:G12)</f>
        <v>42</v>
      </c>
    </row>
  </sheetData>
  <sortState ref="B2:G10">
    <sortCondition ref="B1"/>
  </sortState>
  <mergeCells count="7">
    <mergeCell ref="A15:L15"/>
    <mergeCell ref="A1:H1"/>
    <mergeCell ref="I1:L1"/>
    <mergeCell ref="A2:H2"/>
    <mergeCell ref="I2:L2"/>
    <mergeCell ref="A13:K13"/>
    <mergeCell ref="A14:L14"/>
  </mergeCells>
  <conditionalFormatting sqref="C13:C15">
    <cfRule type="duplicateValues" dxfId="0" priority="1"/>
  </conditionalFormatting>
  <pageMargins left="0.4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2025-10-15T06:54:24Z</cp:lastPrinted>
  <dcterms:created xsi:type="dcterms:W3CDTF">2025-10-11T13:27:12Z</dcterms:created>
  <dcterms:modified xsi:type="dcterms:W3CDTF">2025-10-15T06:54:27Z</dcterms:modified>
</cp:coreProperties>
</file>