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1" i="1"/>
  <c r="L12"/>
  <c r="L4"/>
  <c r="G15"/>
  <c r="I5"/>
  <c r="I6"/>
  <c r="I7"/>
  <c r="I8"/>
  <c r="I9"/>
  <c r="I10"/>
  <c r="I11"/>
  <c r="I4"/>
  <c r="H5"/>
  <c r="H6"/>
  <c r="H7"/>
  <c r="H8"/>
  <c r="H9"/>
  <c r="H10"/>
  <c r="H11"/>
  <c r="H4"/>
  <c r="L6" l="1"/>
  <c r="L8"/>
  <c r="J11"/>
  <c r="J7"/>
  <c r="L7" s="1"/>
  <c r="J4"/>
  <c r="J8"/>
  <c r="J9"/>
  <c r="L9" s="1"/>
  <c r="J5"/>
  <c r="L5" s="1"/>
  <c r="J10"/>
  <c r="L10" s="1"/>
  <c r="J6"/>
</calcChain>
</file>

<file path=xl/sharedStrings.xml><?xml version="1.0" encoding="utf-8"?>
<sst xmlns="http://schemas.openxmlformats.org/spreadsheetml/2006/main" count="58" uniqueCount="44">
  <si>
    <t>04/6/2025</t>
  </si>
  <si>
    <t>4</t>
  </si>
  <si>
    <t>13/6/2025</t>
  </si>
  <si>
    <t>6009</t>
  </si>
  <si>
    <t>6010</t>
  </si>
  <si>
    <t>25/6/2025</t>
  </si>
  <si>
    <t>6026</t>
  </si>
  <si>
    <t>6025</t>
  </si>
  <si>
    <t>03/6/2025</t>
  </si>
  <si>
    <t>60001</t>
  </si>
  <si>
    <t>12/6/2025</t>
  </si>
  <si>
    <t>6004</t>
  </si>
  <si>
    <t>6020</t>
  </si>
  <si>
    <t>SL</t>
  </si>
  <si>
    <t>DATE</t>
  </si>
  <si>
    <t>LR NO</t>
  </si>
  <si>
    <t>INV NO</t>
  </si>
  <si>
    <t>FROM</t>
  </si>
  <si>
    <t>TO</t>
  </si>
  <si>
    <t>CASE</t>
  </si>
  <si>
    <t>DO/03905</t>
  </si>
  <si>
    <t>DO/04384</t>
  </si>
  <si>
    <t>DO/04385</t>
  </si>
  <si>
    <t>DO/04843</t>
  </si>
  <si>
    <t>DO/04844</t>
  </si>
  <si>
    <t>MA/02243</t>
  </si>
  <si>
    <t>MA/02558</t>
  </si>
  <si>
    <t>MA/03000</t>
  </si>
  <si>
    <t>BHUBANESWAR</t>
  </si>
  <si>
    <t>BARIPADA</t>
  </si>
  <si>
    <t>ANGUL</t>
  </si>
  <si>
    <t>CTC</t>
  </si>
  <si>
    <t>RATE</t>
  </si>
  <si>
    <t>HML</t>
  </si>
  <si>
    <t>S.CH.</t>
  </si>
  <si>
    <t>LR CH.</t>
  </si>
  <si>
    <t>AMOUNT</t>
  </si>
  <si>
    <t>INVOICE
PRAGATI LOGISTICS,SAMANTA SAHI KHUNTIA LANE,8984191006
GST No:21AGHPB9356M1Z9</t>
  </si>
  <si>
    <t xml:space="preserve">MAPRA LABORATORIES PVT LTD
Address:A P MARKET COMPLEX - 2ND FLOOR LINK ROAD SQUARE MADHUPATNA CUTTACK,6712341799
GST No:21AAACM5060F1Z2
</t>
  </si>
  <si>
    <t>Thanking you for your business.
PRAGATI LOGISTICS</t>
  </si>
  <si>
    <t>KUJANGA</t>
  </si>
  <si>
    <t>Kindly, verify &amp; confirm within 7 days, else GST will be filed by 20th JULY, 2025. 
GST to be paid by Consignor under Reverse Charge Mechanism(RCM) as per GST.</t>
  </si>
  <si>
    <t>(RUPEES ONE THOUSAND THREE HUNDRED SEVENTY NINE ONLY)</t>
  </si>
  <si>
    <t xml:space="preserve">Bill Date: 30/06/2025
Bill NO : 9062
Total Amount: 1379.00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</si>
</sst>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7</xdr:col>
      <xdr:colOff>123825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28575"/>
          <a:ext cx="39338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P10" sqref="P10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10" width="5.5703125" bestFit="1" customWidth="1"/>
    <col min="11" max="11" width="6.42578125" bestFit="1" customWidth="1"/>
    <col min="12" max="12" width="9.42578125" bestFit="1" customWidth="1"/>
  </cols>
  <sheetData>
    <row r="1" spans="1:12" s="7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37</v>
      </c>
      <c r="J1" s="18"/>
      <c r="K1" s="18"/>
      <c r="L1" s="18"/>
    </row>
    <row r="2" spans="1:12" s="7" customFormat="1" ht="76.5" customHeight="1">
      <c r="A2" s="15" t="s">
        <v>38</v>
      </c>
      <c r="B2" s="16"/>
      <c r="C2" s="16"/>
      <c r="D2" s="16"/>
      <c r="E2" s="16"/>
      <c r="F2" s="16"/>
      <c r="G2" s="16"/>
      <c r="H2" s="17"/>
      <c r="I2" s="18" t="s">
        <v>43</v>
      </c>
      <c r="J2" s="18"/>
      <c r="K2" s="18"/>
      <c r="L2" s="18"/>
    </row>
    <row r="3" spans="1:12" s="1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4" t="s">
        <v>32</v>
      </c>
      <c r="I3" s="5" t="s">
        <v>33</v>
      </c>
      <c r="J3" s="5" t="s">
        <v>34</v>
      </c>
      <c r="K3" s="5" t="s">
        <v>35</v>
      </c>
      <c r="L3" s="6" t="s">
        <v>36</v>
      </c>
    </row>
    <row r="4" spans="1:12">
      <c r="A4" s="2">
        <v>1</v>
      </c>
      <c r="B4" s="2" t="s">
        <v>8</v>
      </c>
      <c r="C4" s="2" t="s">
        <v>25</v>
      </c>
      <c r="D4" s="2" t="s">
        <v>9</v>
      </c>
      <c r="E4" s="2" t="s">
        <v>31</v>
      </c>
      <c r="F4" s="2" t="s">
        <v>29</v>
      </c>
      <c r="G4" s="2">
        <v>5</v>
      </c>
      <c r="H4" s="11">
        <f>VLOOKUP(F4,'[1]ARISTO PHARMASEUTICALS'!$C$3:$D$41,2,FALSE)</f>
        <v>23.95</v>
      </c>
      <c r="I4" s="11">
        <f>G4*2</f>
        <v>10</v>
      </c>
      <c r="J4" s="11">
        <f>G4*H4*20%</f>
        <v>23.950000000000003</v>
      </c>
      <c r="K4" s="11">
        <v>35</v>
      </c>
      <c r="L4" s="11">
        <f>G4*H4+I4+J4+K4</f>
        <v>188.7</v>
      </c>
    </row>
    <row r="5" spans="1:12">
      <c r="A5" s="2">
        <v>2</v>
      </c>
      <c r="B5" s="2" t="s">
        <v>0</v>
      </c>
      <c r="C5" s="2" t="s">
        <v>20</v>
      </c>
      <c r="D5" s="2" t="s">
        <v>1</v>
      </c>
      <c r="E5" s="2" t="s">
        <v>31</v>
      </c>
      <c r="F5" s="10" t="s">
        <v>40</v>
      </c>
      <c r="G5" s="2">
        <v>11</v>
      </c>
      <c r="H5" s="11">
        <f>VLOOKUP(F5,'[1]ARISTO PHARMASEUTICALS'!$C$3:$D$41,2,FALSE)</f>
        <v>35.119999999999997</v>
      </c>
      <c r="I5" s="11">
        <f t="shared" ref="I5:I11" si="0">G5*2</f>
        <v>22</v>
      </c>
      <c r="J5" s="11">
        <f t="shared" ref="J5:J11" si="1">G5*H5*20%</f>
        <v>77.26400000000001</v>
      </c>
      <c r="K5" s="11">
        <v>35</v>
      </c>
      <c r="L5" s="11">
        <f t="shared" ref="L5:L11" si="2">G5*H5+I5+J5+K5</f>
        <v>520.58400000000006</v>
      </c>
    </row>
    <row r="6" spans="1:12">
      <c r="A6" s="2">
        <v>3</v>
      </c>
      <c r="B6" s="2" t="s">
        <v>10</v>
      </c>
      <c r="C6" s="2" t="s">
        <v>26</v>
      </c>
      <c r="D6" s="2" t="s">
        <v>11</v>
      </c>
      <c r="E6" s="2" t="s">
        <v>31</v>
      </c>
      <c r="F6" s="2" t="s">
        <v>30</v>
      </c>
      <c r="G6" s="2">
        <v>3</v>
      </c>
      <c r="H6" s="11">
        <f>VLOOKUP(F6,'[1]ARISTO PHARMASEUTICALS'!$C$3:$D$41,2,FALSE)</f>
        <v>30.74</v>
      </c>
      <c r="I6" s="11">
        <f t="shared" si="0"/>
        <v>6</v>
      </c>
      <c r="J6" s="11">
        <f t="shared" si="1"/>
        <v>18.443999999999999</v>
      </c>
      <c r="K6" s="11">
        <v>35</v>
      </c>
      <c r="L6" s="11">
        <f t="shared" si="2"/>
        <v>151.66399999999999</v>
      </c>
    </row>
    <row r="7" spans="1:12">
      <c r="A7" s="2">
        <v>4</v>
      </c>
      <c r="B7" s="2" t="s">
        <v>2</v>
      </c>
      <c r="C7" s="2" t="s">
        <v>21</v>
      </c>
      <c r="D7" s="2" t="s">
        <v>3</v>
      </c>
      <c r="E7" s="2" t="s">
        <v>31</v>
      </c>
      <c r="F7" s="2" t="s">
        <v>28</v>
      </c>
      <c r="G7" s="2">
        <v>2</v>
      </c>
      <c r="H7" s="11">
        <f>VLOOKUP(F7,'[1]ARISTO PHARMASEUTICALS'!$C$3:$D$41,2,FALSE)</f>
        <v>20.48</v>
      </c>
      <c r="I7" s="11">
        <f t="shared" si="0"/>
        <v>4</v>
      </c>
      <c r="J7" s="11">
        <f t="shared" si="1"/>
        <v>8.1920000000000002</v>
      </c>
      <c r="K7" s="11">
        <v>35</v>
      </c>
      <c r="L7" s="11">
        <f t="shared" si="2"/>
        <v>88.152000000000001</v>
      </c>
    </row>
    <row r="8" spans="1:12">
      <c r="A8" s="2">
        <v>5</v>
      </c>
      <c r="B8" s="2" t="s">
        <v>2</v>
      </c>
      <c r="C8" s="2" t="s">
        <v>22</v>
      </c>
      <c r="D8" s="2" t="s">
        <v>4</v>
      </c>
      <c r="E8" s="2" t="s">
        <v>31</v>
      </c>
      <c r="F8" s="2" t="s">
        <v>28</v>
      </c>
      <c r="G8" s="2">
        <v>3</v>
      </c>
      <c r="H8" s="11">
        <f>VLOOKUP(F8,'[1]ARISTO PHARMASEUTICALS'!$C$3:$D$41,2,FALSE)</f>
        <v>20.48</v>
      </c>
      <c r="I8" s="11">
        <f t="shared" si="0"/>
        <v>6</v>
      </c>
      <c r="J8" s="11">
        <f t="shared" si="1"/>
        <v>12.288</v>
      </c>
      <c r="K8" s="11">
        <v>35</v>
      </c>
      <c r="L8" s="11">
        <f t="shared" si="2"/>
        <v>114.72799999999999</v>
      </c>
    </row>
    <row r="9" spans="1:12">
      <c r="A9" s="2">
        <v>6</v>
      </c>
      <c r="B9" s="2" t="s">
        <v>5</v>
      </c>
      <c r="C9" s="2" t="s">
        <v>23</v>
      </c>
      <c r="D9" s="2" t="s">
        <v>6</v>
      </c>
      <c r="E9" s="2" t="s">
        <v>31</v>
      </c>
      <c r="F9" s="2" t="s">
        <v>28</v>
      </c>
      <c r="G9" s="2">
        <v>2</v>
      </c>
      <c r="H9" s="11">
        <f>VLOOKUP(F9,'[1]ARISTO PHARMASEUTICALS'!$C$3:$D$41,2,FALSE)</f>
        <v>20.48</v>
      </c>
      <c r="I9" s="11">
        <f t="shared" si="0"/>
        <v>4</v>
      </c>
      <c r="J9" s="11">
        <f t="shared" si="1"/>
        <v>8.1920000000000002</v>
      </c>
      <c r="K9" s="11">
        <v>35</v>
      </c>
      <c r="L9" s="11">
        <f t="shared" si="2"/>
        <v>88.152000000000001</v>
      </c>
    </row>
    <row r="10" spans="1:12">
      <c r="A10" s="2">
        <v>7</v>
      </c>
      <c r="B10" s="2" t="s">
        <v>5</v>
      </c>
      <c r="C10" s="2" t="s">
        <v>24</v>
      </c>
      <c r="D10" s="2" t="s">
        <v>7</v>
      </c>
      <c r="E10" s="2" t="s">
        <v>31</v>
      </c>
      <c r="F10" s="2" t="s">
        <v>28</v>
      </c>
      <c r="G10" s="2">
        <v>3</v>
      </c>
      <c r="H10" s="11">
        <f>VLOOKUP(F10,'[1]ARISTO PHARMASEUTICALS'!$C$3:$D$41,2,FALSE)</f>
        <v>20.48</v>
      </c>
      <c r="I10" s="11">
        <f t="shared" si="0"/>
        <v>6</v>
      </c>
      <c r="J10" s="11">
        <f t="shared" si="1"/>
        <v>12.288</v>
      </c>
      <c r="K10" s="11">
        <v>35</v>
      </c>
      <c r="L10" s="11">
        <f t="shared" si="2"/>
        <v>114.72799999999999</v>
      </c>
    </row>
    <row r="11" spans="1:12">
      <c r="A11" s="2">
        <v>8</v>
      </c>
      <c r="B11" s="2" t="s">
        <v>5</v>
      </c>
      <c r="C11" s="2" t="s">
        <v>27</v>
      </c>
      <c r="D11" s="2" t="s">
        <v>12</v>
      </c>
      <c r="E11" s="2" t="s">
        <v>31</v>
      </c>
      <c r="F11" s="2" t="s">
        <v>30</v>
      </c>
      <c r="G11" s="2">
        <v>2</v>
      </c>
      <c r="H11" s="11">
        <f>VLOOKUP(F11,'[1]ARISTO PHARMASEUTICALS'!$C$3:$D$41,2,FALSE)</f>
        <v>30.74</v>
      </c>
      <c r="I11" s="11">
        <f t="shared" si="0"/>
        <v>4</v>
      </c>
      <c r="J11" s="11">
        <f t="shared" si="1"/>
        <v>12.295999999999999</v>
      </c>
      <c r="K11" s="11">
        <v>35</v>
      </c>
      <c r="L11" s="11">
        <f>G11*H11+I11+J11+K11</f>
        <v>112.77599999999998</v>
      </c>
    </row>
    <row r="12" spans="1:12" s="9" customFormat="1">
      <c r="A12" s="19" t="s">
        <v>42</v>
      </c>
      <c r="B12" s="20"/>
      <c r="C12" s="20"/>
      <c r="D12" s="20"/>
      <c r="E12" s="20"/>
      <c r="F12" s="20"/>
      <c r="G12" s="20"/>
      <c r="H12" s="21"/>
      <c r="I12" s="21"/>
      <c r="J12" s="21"/>
      <c r="K12" s="22"/>
      <c r="L12" s="8">
        <f>ROUND(SUM(L4:L11),0)</f>
        <v>1379</v>
      </c>
    </row>
    <row r="13" spans="1:12" s="9" customFormat="1" ht="30" customHeight="1">
      <c r="A13" s="13" t="s">
        <v>41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  <row r="14" spans="1:12" s="9" customFormat="1" ht="30" customHeight="1">
      <c r="A14" s="13" t="s">
        <v>39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</row>
    <row r="15" spans="1:12">
      <c r="G15" s="12">
        <f>SUM(G4:G11)</f>
        <v>31</v>
      </c>
    </row>
  </sheetData>
  <sortState ref="B2:G9">
    <sortCondition ref="B1"/>
  </sortState>
  <mergeCells count="7">
    <mergeCell ref="A14:L14"/>
    <mergeCell ref="A1:H1"/>
    <mergeCell ref="I1:L1"/>
    <mergeCell ref="A2:H2"/>
    <mergeCell ref="I2:L2"/>
    <mergeCell ref="A12:K12"/>
    <mergeCell ref="A13:L13"/>
  </mergeCells>
  <conditionalFormatting sqref="C12:C14">
    <cfRule type="duplicateValues" dxfId="0" priority="1"/>
  </conditionalFormatting>
  <pageMargins left="0.5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2025-07-14T04:35:47Z</cp:lastPrinted>
  <dcterms:created xsi:type="dcterms:W3CDTF">2025-07-10T13:34:30Z</dcterms:created>
  <dcterms:modified xsi:type="dcterms:W3CDTF">2025-07-14T04:35:50Z</dcterms:modified>
</cp:coreProperties>
</file>