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Invoice!$A$3:$L$41</definedName>
    <definedName name="_xlnm._FilterDatabase" localSheetId="1" hidden="1">Sheet1!$A$2:$L$2</definedName>
    <definedName name="_xlnm.Print_Titles" localSheetId="0">Invoice!$2:$2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H39" i="1"/>
  <c r="G39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J20"/>
  <c r="L20" s="1"/>
  <c r="J19"/>
  <c r="L19" s="1"/>
  <c r="J18"/>
  <c r="L18" s="1"/>
  <c r="J17"/>
  <c r="L17" s="1"/>
  <c r="J16"/>
  <c r="L16" s="1"/>
  <c r="J15"/>
  <c r="L15" s="1"/>
  <c r="J14"/>
  <c r="L14" s="1"/>
  <c r="J13"/>
  <c r="L13" s="1"/>
  <c r="J12"/>
  <c r="L12" s="1"/>
  <c r="J11"/>
  <c r="L11" s="1"/>
  <c r="J10"/>
  <c r="L10" s="1"/>
  <c r="J9"/>
  <c r="L9" s="1"/>
  <c r="J8"/>
  <c r="L8" s="1"/>
  <c r="J7"/>
  <c r="L7" s="1"/>
  <c r="J6"/>
  <c r="L6" s="1"/>
  <c r="J5"/>
  <c r="L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J4"/>
  <c r="L4" s="1"/>
  <c r="L38" l="1"/>
  <c r="K57" i="2"/>
  <c r="J57"/>
  <c r="H57"/>
  <c r="G57"/>
  <c r="G56"/>
  <c r="H56"/>
  <c r="J56"/>
  <c r="K56"/>
  <c r="G52"/>
  <c r="H52"/>
  <c r="J52"/>
  <c r="K52"/>
  <c r="G49"/>
  <c r="H49"/>
  <c r="J49"/>
  <c r="K49"/>
  <c r="G47"/>
  <c r="H47"/>
  <c r="J47"/>
  <c r="K47"/>
  <c r="G45"/>
  <c r="H45"/>
  <c r="J45"/>
  <c r="K45"/>
  <c r="G43"/>
  <c r="H43"/>
  <c r="J43"/>
  <c r="K43"/>
  <c r="L43"/>
  <c r="G40"/>
  <c r="H40"/>
  <c r="J40"/>
  <c r="K40"/>
  <c r="G32"/>
  <c r="H32"/>
  <c r="J32"/>
  <c r="K32"/>
  <c r="L32"/>
  <c r="G30"/>
  <c r="H30"/>
  <c r="J30"/>
  <c r="K30"/>
  <c r="G26"/>
  <c r="H26"/>
  <c r="J26"/>
  <c r="K26"/>
  <c r="G21"/>
  <c r="H21"/>
  <c r="J21"/>
  <c r="K21"/>
  <c r="G19"/>
  <c r="H19"/>
  <c r="J19"/>
  <c r="K19"/>
  <c r="K16"/>
  <c r="K12"/>
  <c r="K5"/>
  <c r="J16"/>
  <c r="H16"/>
  <c r="G16"/>
  <c r="J12"/>
  <c r="G12"/>
  <c r="H12"/>
  <c r="G5"/>
  <c r="H5"/>
  <c r="J5"/>
  <c r="L5"/>
  <c r="L55"/>
  <c r="J55"/>
  <c r="J54"/>
  <c r="I54"/>
  <c r="L54" s="1"/>
  <c r="J53"/>
  <c r="I53"/>
  <c r="L53" s="1"/>
  <c r="L56" s="1"/>
  <c r="L51"/>
  <c r="J51"/>
  <c r="J50"/>
  <c r="I50"/>
  <c r="L50" s="1"/>
  <c r="L52" s="1"/>
  <c r="J48"/>
  <c r="I48"/>
  <c r="L48" s="1"/>
  <c r="L49" s="1"/>
  <c r="J46"/>
  <c r="I46"/>
  <c r="L46" s="1"/>
  <c r="L47" s="1"/>
  <c r="J44"/>
  <c r="I44"/>
  <c r="L44" s="1"/>
  <c r="L45" s="1"/>
  <c r="J42"/>
  <c r="L42" s="1"/>
  <c r="J41"/>
  <c r="L41" s="1"/>
  <c r="J39"/>
  <c r="L39" s="1"/>
  <c r="J38"/>
  <c r="L38" s="1"/>
  <c r="J37"/>
  <c r="I37"/>
  <c r="L37" s="1"/>
  <c r="J36"/>
  <c r="I36"/>
  <c r="L36" s="1"/>
  <c r="J35"/>
  <c r="L35" s="1"/>
  <c r="J34"/>
  <c r="I34"/>
  <c r="L34" s="1"/>
  <c r="J33"/>
  <c r="I33"/>
  <c r="L33" s="1"/>
  <c r="J31"/>
  <c r="L31" s="1"/>
  <c r="J29"/>
  <c r="I29"/>
  <c r="L29" s="1"/>
  <c r="J28"/>
  <c r="I28"/>
  <c r="L28" s="1"/>
  <c r="J27"/>
  <c r="I27"/>
  <c r="L27" s="1"/>
  <c r="L30" s="1"/>
  <c r="J25"/>
  <c r="I25"/>
  <c r="L25" s="1"/>
  <c r="J24"/>
  <c r="I24"/>
  <c r="L24" s="1"/>
  <c r="J23"/>
  <c r="I23"/>
  <c r="L23" s="1"/>
  <c r="J22"/>
  <c r="I22"/>
  <c r="L22" s="1"/>
  <c r="L26" s="1"/>
  <c r="J20"/>
  <c r="I20"/>
  <c r="L20" s="1"/>
  <c r="L21" s="1"/>
  <c r="J18"/>
  <c r="I18"/>
  <c r="L18" s="1"/>
  <c r="L19" s="1"/>
  <c r="J17"/>
  <c r="L17" s="1"/>
  <c r="J15"/>
  <c r="I15"/>
  <c r="L15" s="1"/>
  <c r="L16" s="1"/>
  <c r="J14"/>
  <c r="L14" s="1"/>
  <c r="J13"/>
  <c r="L13" s="1"/>
  <c r="J11"/>
  <c r="L11" s="1"/>
  <c r="J10"/>
  <c r="L10" s="1"/>
  <c r="J9"/>
  <c r="L9" s="1"/>
  <c r="J8"/>
  <c r="I8"/>
  <c r="L8" s="1"/>
  <c r="J7"/>
  <c r="I7"/>
  <c r="L7" s="1"/>
  <c r="J6"/>
  <c r="L6" s="1"/>
  <c r="J4"/>
  <c r="L4" s="1"/>
  <c r="J3"/>
  <c r="L3" s="1"/>
  <c r="L12" l="1"/>
  <c r="L40"/>
  <c r="L57" l="1"/>
</calcChain>
</file>

<file path=xl/sharedStrings.xml><?xml version="1.0" encoding="utf-8"?>
<sst xmlns="http://schemas.openxmlformats.org/spreadsheetml/2006/main" count="431" uniqueCount="262">
  <si>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</si>
  <si>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</si>
  <si>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</si>
  <si>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</si>
  <si>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</si>
  <si>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</si>
  <si>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</si>
  <si>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</si>
  <si>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</si>
  <si>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</si>
  <si>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</si>
  <si>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</si>
  <si>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</si>
  <si>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</si>
  <si>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</si>
  <si>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</si>
  <si>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</si>
  <si>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</si>
  <si>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</si>
  <si>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</si>
  <si>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</si>
  <si>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</si>
  <si>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</si>
  <si>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</si>
  <si>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</si>
  <si>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</si>
  <si>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</si>
  <si>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</si>
  <si>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</si>
  <si>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</si>
  <si>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</si>
  <si>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</si>
  <si>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</si>
  <si>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</si>
  <si>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</si>
  <si>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</si>
  <si>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</si>
  <si>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</si>
  <si>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</si>
  <si>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</si>
  <si>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</si>
  <si>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</si>
  <si>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</si>
  <si>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</si>
  <si>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</si>
  <si>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</si>
  <si>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</si>
  <si>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</si>
  <si>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</si>
  <si>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</si>
  <si>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</si>
  <si>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</si>
  <si>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</si>
  <si>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</si>
  <si>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</si>
  <si>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</si>
  <si>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</si>
  <si>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</si>
  <si>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</si>
  <si>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</si>
  <si>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</si>
  <si>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</si>
  <si>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</si>
  <si>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</si>
  <si>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</si>
  <si>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</si>
  <si>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</si>
  <si>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</si>
  <si>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</si>
  <si>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</si>
  <si>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</si>
  <si>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</si>
  <si>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</si>
  <si>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</si>
  <si>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</si>
  <si>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</si>
  <si>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</si>
  <si>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</si>
  <si>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</si>
  <si>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</si>
  <si>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</si>
  <si>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</si>
  <si>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</si>
  <si>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</si>
  <si>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</si>
  <si>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</si>
  <si>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</si>
  <si>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</si>
  <si>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</si>
  <si>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</si>
  <si>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</si>
  <si>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</si>
  <si>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</si>
  <si>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</si>
  <si>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</si>
  <si>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</si>
  <si>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</si>
  <si>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</si>
  <si>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</si>
  <si>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</si>
  <si>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</si>
  <si>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</si>
  <si>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</si>
  <si>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</si>
  <si>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</si>
  <si>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</si>
  <si>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</si>
  <si>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</si>
  <si>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</si>
  <si>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</si>
  <si>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</si>
  <si>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</si>
  <si>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</si>
  <si>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</si>
  <si>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</si>
  <si>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</si>
  <si>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</si>
  <si>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</si>
  <si>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</si>
  <si>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</si>
  <si>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</si>
  <si>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</si>
  <si>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</si>
  <si>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</si>
  <si>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</si>
  <si>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</si>
  <si>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</si>
  <si>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 xml:space="preserve">DESTINATION </t>
  </si>
  <si>
    <t>PARTY NAE</t>
  </si>
  <si>
    <t>RATH PAINTS</t>
  </si>
  <si>
    <t>NTPC KANIHA</t>
  </si>
  <si>
    <t>B L HARDWARE</t>
  </si>
  <si>
    <t>JALESWAR</t>
  </si>
  <si>
    <t>SATYANARAYAN TRADERS</t>
  </si>
  <si>
    <t>LOCHAPADA</t>
  </si>
  <si>
    <t>RABIRATNA PAINT AND HARDWARE</t>
  </si>
  <si>
    <t>SIMILIGUDA</t>
  </si>
  <si>
    <t>BIGHNESWAR HARDWARE</t>
  </si>
  <si>
    <t>Kindly, verify &amp; confirm within 7 days, else GST will be filed by 20th JANUARY, 2025.
GST to be paid by Consignor under Reverse Charge Mechanism(RCM) as per GST.</t>
  </si>
  <si>
    <t>05/12/2024</t>
  </si>
  <si>
    <t>PL/JA/20363</t>
  </si>
  <si>
    <t>194</t>
  </si>
  <si>
    <t>PL/JA/20364</t>
  </si>
  <si>
    <t>195</t>
  </si>
  <si>
    <t>BALIPADA</t>
  </si>
  <si>
    <t>MAA D K DOORS</t>
  </si>
  <si>
    <t>06/12/2024</t>
  </si>
  <si>
    <t>PL/JA/20475</t>
  </si>
  <si>
    <t>200</t>
  </si>
  <si>
    <t>BOIPARIGUDA</t>
  </si>
  <si>
    <t>VENKATA SRINVIAS HARDWARE</t>
  </si>
  <si>
    <t>PL/JA/20476</t>
  </si>
  <si>
    <t>201</t>
  </si>
  <si>
    <t>PHAMPUNI JEYPORE</t>
  </si>
  <si>
    <t>SANGITA AGENCY</t>
  </si>
  <si>
    <t>PL/JA/20478</t>
  </si>
  <si>
    <t>203</t>
  </si>
  <si>
    <t>J P HARDWARE</t>
  </si>
  <si>
    <t>PL/JA/20479</t>
  </si>
  <si>
    <t>206</t>
  </si>
  <si>
    <t>BALIMELA</t>
  </si>
  <si>
    <t>MAA DURGA HARDWARE STORE</t>
  </si>
  <si>
    <t>PL/JA/20480</t>
  </si>
  <si>
    <t>197</t>
  </si>
  <si>
    <t xml:space="preserve"> SHREE RAMA TRADERS</t>
  </si>
  <si>
    <t>PL/JA/20481</t>
  </si>
  <si>
    <t>196</t>
  </si>
  <si>
    <t>07/12/2024</t>
  </si>
  <si>
    <t>PL/JA/20523</t>
  </si>
  <si>
    <t>208</t>
  </si>
  <si>
    <t>JAY MAA LAXMI HARDWARE</t>
  </si>
  <si>
    <t>PL/JA/20538</t>
  </si>
  <si>
    <t>199</t>
  </si>
  <si>
    <t>CHATRACHAKADA</t>
  </si>
  <si>
    <t>LOHITBABA PAINTS AND HARDWARE</t>
  </si>
  <si>
    <t>PL/JA/20539</t>
  </si>
  <si>
    <t>204</t>
  </si>
  <si>
    <t>PRATHI HARDWARE STORES</t>
  </si>
  <si>
    <t>PL/JA/20540</t>
  </si>
  <si>
    <t>198</t>
  </si>
  <si>
    <t xml:space="preserve">MANIKESWARI HARDWARE </t>
  </si>
  <si>
    <t>PL/JA/20556</t>
  </si>
  <si>
    <t>207</t>
  </si>
  <si>
    <t>JAGATSINGHPUR</t>
  </si>
  <si>
    <t>SHREE KRISHNA COLOURS</t>
  </si>
  <si>
    <t>PL/JA/20568</t>
  </si>
  <si>
    <t>202</t>
  </si>
  <si>
    <t>11/12/2024</t>
  </si>
  <si>
    <t>PL/JA/20829</t>
  </si>
  <si>
    <t>209</t>
  </si>
  <si>
    <t>NANDAPUR</t>
  </si>
  <si>
    <t>KRISHNA HARDWARE</t>
  </si>
  <si>
    <t>PL/JA/20830</t>
  </si>
  <si>
    <t>210</t>
  </si>
  <si>
    <t>12/12/2024</t>
  </si>
  <si>
    <t>PL/JA/20818</t>
  </si>
  <si>
    <t>212</t>
  </si>
  <si>
    <t>JAI BALAJI PAINTS PLYWOOD</t>
  </si>
  <si>
    <t>PL/JA/20832</t>
  </si>
  <si>
    <t>211</t>
  </si>
  <si>
    <t>14/12/2024</t>
  </si>
  <si>
    <t>PL/JA/20977</t>
  </si>
  <si>
    <t>215</t>
  </si>
  <si>
    <t>GOPAL CHANDRA DORA</t>
  </si>
  <si>
    <t>PL/JA/20978</t>
  </si>
  <si>
    <t>214</t>
  </si>
  <si>
    <t>NIRMAL RAJ PAINTS</t>
  </si>
  <si>
    <t>17/12/2024</t>
  </si>
  <si>
    <t>PL/JA/21082</t>
  </si>
  <si>
    <t>216</t>
  </si>
  <si>
    <t>BALIPATANA</t>
  </si>
  <si>
    <t>PRINCE SANITARY AND HARDWARE</t>
  </si>
  <si>
    <t>18/12/2024</t>
  </si>
  <si>
    <t>PL/JA/21192</t>
  </si>
  <si>
    <t>217</t>
  </si>
  <si>
    <t>ASTARANG</t>
  </si>
  <si>
    <t>JYOTI MACHINARY</t>
  </si>
  <si>
    <t>19/12/2024</t>
  </si>
  <si>
    <t>PL/JA/21244</t>
  </si>
  <si>
    <t>218</t>
  </si>
  <si>
    <t>23/12/2024</t>
  </si>
  <si>
    <t>PL/JA/21563</t>
  </si>
  <si>
    <t>220</t>
  </si>
  <si>
    <t>24/12/2024</t>
  </si>
  <si>
    <t>PL/JA/21535</t>
  </si>
  <si>
    <t>RAINBOW TRADERS</t>
  </si>
  <si>
    <t>26/12/2024</t>
  </si>
  <si>
    <t>PL/JA/21839</t>
  </si>
  <si>
    <t>223</t>
  </si>
  <si>
    <t>PL/JA/21843</t>
  </si>
  <si>
    <t>219</t>
  </si>
  <si>
    <t>BOINDA</t>
  </si>
  <si>
    <t>SARBATI ENTERPRISES</t>
  </si>
  <si>
    <t>PL/JA/21844</t>
  </si>
  <si>
    <t>224</t>
  </si>
  <si>
    <t>28/12/2024</t>
  </si>
  <si>
    <t>PL/JA/22022</t>
  </si>
  <si>
    <t>228</t>
  </si>
  <si>
    <t>JAY MAA LAXMI HARDWARE JALESWAR</t>
  </si>
  <si>
    <t>PL/JA/22029</t>
  </si>
  <si>
    <t>226</t>
  </si>
  <si>
    <t>KAMATA BORIGUMA</t>
  </si>
  <si>
    <t>DHANALAXMI ENTERPRISES</t>
  </si>
  <si>
    <t>PL/JA/22042</t>
  </si>
  <si>
    <t>225</t>
  </si>
  <si>
    <t>SUNABEDA</t>
  </si>
  <si>
    <t>MAA BANKESWARI ENTERPRISES</t>
  </si>
  <si>
    <t>PL/JA/22513</t>
  </si>
  <si>
    <t>227</t>
  </si>
  <si>
    <t>RAYAGADA</t>
  </si>
  <si>
    <t>PADMAVATI PAINTS AND CAMICALS</t>
  </si>
  <si>
    <t>31/12/2024</t>
  </si>
  <si>
    <t>PL/JA/22159</t>
  </si>
  <si>
    <t>230</t>
  </si>
  <si>
    <t>BARIPADA</t>
  </si>
  <si>
    <t>BALAJI LIFESTYLE</t>
  </si>
  <si>
    <t>PL/JA/22444</t>
  </si>
  <si>
    <t>229</t>
  </si>
  <si>
    <t>NABARANGPUR</t>
  </si>
  <si>
    <t>RAGHUNATH TRADERS</t>
  </si>
  <si>
    <t>(RUPEES EIGHTY FIVE THOUSAND NINE HUNDRED FIFTEEN ONLY)</t>
  </si>
  <si>
    <t>Bill Date : 31/12/2024
Bill NO : 30262
Total Amount: 85915.00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</si>
</sst>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/>
    <xf numFmtId="0" fontId="1" fillId="0" borderId="5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361951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610102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workbookViewId="0">
      <selection activeCell="S7" sqref="S7"/>
    </sheetView>
  </sheetViews>
  <sheetFormatPr defaultRowHeight="15"/>
  <cols>
    <col min="1" max="1" width="4.5703125" style="1" customWidth="1"/>
    <col min="2" max="2" width="11.140625" style="1" customWidth="1"/>
    <col min="3" max="3" width="12.5703125" style="1" customWidth="1"/>
    <col min="4" max="4" width="8.7109375" style="1" bestFit="1" customWidth="1"/>
    <col min="5" max="5" width="7.5703125" style="1" bestFit="1" customWidth="1"/>
    <col min="6" max="6" width="19.28515625" style="1" bestFit="1" customWidth="1"/>
    <col min="7" max="7" width="7.140625" style="1" customWidth="1"/>
    <col min="8" max="8" width="8.7109375" style="5" customWidth="1"/>
    <col min="9" max="9" width="6.5703125" style="2" customWidth="1"/>
    <col min="10" max="10" width="8" style="2" customWidth="1"/>
    <col min="11" max="11" width="7.28515625" style="2" customWidth="1"/>
    <col min="12" max="12" width="10.42578125" style="2" customWidth="1"/>
    <col min="13" max="13" width="42.7109375" style="1" bestFit="1" customWidth="1"/>
    <col min="14" max="14" width="11" style="1" bestFit="1" customWidth="1"/>
    <col min="15" max="16384" width="9.140625" style="1"/>
  </cols>
  <sheetData>
    <row r="1" spans="1:16" ht="81.75" customHeight="1">
      <c r="A1" s="42"/>
      <c r="B1" s="42"/>
      <c r="C1" s="42"/>
      <c r="D1" s="42"/>
      <c r="E1" s="42"/>
      <c r="F1" s="42"/>
      <c r="G1" s="42"/>
      <c r="H1" s="37" t="s">
        <v>125</v>
      </c>
      <c r="I1" s="38"/>
      <c r="J1" s="38"/>
      <c r="K1" s="38"/>
      <c r="L1" s="39"/>
    </row>
    <row r="2" spans="1:16" ht="81.75" customHeight="1">
      <c r="A2" s="43" t="s">
        <v>124</v>
      </c>
      <c r="B2" s="44"/>
      <c r="C2" s="44"/>
      <c r="D2" s="44"/>
      <c r="E2" s="44"/>
      <c r="F2" s="44"/>
      <c r="G2" s="45"/>
      <c r="H2" s="37" t="s">
        <v>261</v>
      </c>
      <c r="I2" s="38"/>
      <c r="J2" s="38"/>
      <c r="K2" s="38"/>
      <c r="L2" s="39"/>
      <c r="M2" s="2"/>
    </row>
    <row r="3" spans="1:16" s="4" customFormat="1" ht="14.25" customHeight="1">
      <c r="A3" s="31" t="s">
        <v>16</v>
      </c>
      <c r="B3" s="31" t="s">
        <v>7</v>
      </c>
      <c r="C3" s="31" t="s">
        <v>17</v>
      </c>
      <c r="D3" s="31" t="s">
        <v>126</v>
      </c>
      <c r="E3" s="31" t="s">
        <v>8</v>
      </c>
      <c r="F3" s="31" t="s">
        <v>127</v>
      </c>
      <c r="G3" s="31" t="s">
        <v>10</v>
      </c>
      <c r="H3" s="7" t="s">
        <v>1</v>
      </c>
      <c r="I3" s="30" t="s">
        <v>11</v>
      </c>
      <c r="J3" s="30" t="s">
        <v>13</v>
      </c>
      <c r="K3" s="30" t="s">
        <v>14</v>
      </c>
      <c r="L3" s="30" t="s">
        <v>15</v>
      </c>
      <c r="M3" s="33" t="s">
        <v>128</v>
      </c>
      <c r="P3" s="1"/>
    </row>
    <row r="4" spans="1:16" s="4" customFormat="1" ht="14.25" customHeight="1">
      <c r="A4" s="8">
        <v>1</v>
      </c>
      <c r="B4" s="9" t="s">
        <v>139</v>
      </c>
      <c r="C4" s="9" t="s">
        <v>140</v>
      </c>
      <c r="D4" s="9" t="s">
        <v>141</v>
      </c>
      <c r="E4" s="10" t="s">
        <v>12</v>
      </c>
      <c r="F4" s="9" t="s">
        <v>43</v>
      </c>
      <c r="G4" s="9">
        <v>31</v>
      </c>
      <c r="H4" s="9">
        <v>559</v>
      </c>
      <c r="I4" s="12">
        <v>3.8</v>
      </c>
      <c r="J4" s="12">
        <f t="shared" ref="J4:J37" si="0">G4*12</f>
        <v>372</v>
      </c>
      <c r="K4" s="12">
        <v>35</v>
      </c>
      <c r="L4" s="12">
        <f t="shared" ref="L4:L37" si="1">H4*I4+J4+K4</f>
        <v>2531.1999999999998</v>
      </c>
      <c r="M4" s="9" t="s">
        <v>133</v>
      </c>
    </row>
    <row r="5" spans="1:16" s="4" customFormat="1" ht="14.25" customHeight="1">
      <c r="A5" s="8">
        <f>A4+1</f>
        <v>2</v>
      </c>
      <c r="B5" s="9" t="s">
        <v>139</v>
      </c>
      <c r="C5" s="9" t="s">
        <v>142</v>
      </c>
      <c r="D5" s="9" t="s">
        <v>143</v>
      </c>
      <c r="E5" s="10" t="s">
        <v>12</v>
      </c>
      <c r="F5" s="9" t="s">
        <v>144</v>
      </c>
      <c r="G5" s="9">
        <v>62</v>
      </c>
      <c r="H5" s="9">
        <v>1195</v>
      </c>
      <c r="I5" s="12">
        <v>2.75</v>
      </c>
      <c r="J5" s="12">
        <f t="shared" si="0"/>
        <v>744</v>
      </c>
      <c r="K5" s="12">
        <v>35</v>
      </c>
      <c r="L5" s="12">
        <f t="shared" si="1"/>
        <v>4065.25</v>
      </c>
      <c r="M5" s="9" t="s">
        <v>145</v>
      </c>
    </row>
    <row r="6" spans="1:16" s="4" customFormat="1" ht="14.25" customHeight="1">
      <c r="A6" s="8">
        <f t="shared" ref="A6:A37" si="2">A5+1</f>
        <v>3</v>
      </c>
      <c r="B6" s="9" t="s">
        <v>146</v>
      </c>
      <c r="C6" s="9" t="s">
        <v>147</v>
      </c>
      <c r="D6" s="9" t="s">
        <v>148</v>
      </c>
      <c r="E6" s="10" t="s">
        <v>12</v>
      </c>
      <c r="F6" s="9" t="s">
        <v>149</v>
      </c>
      <c r="G6" s="9">
        <v>22</v>
      </c>
      <c r="H6" s="9">
        <v>526</v>
      </c>
      <c r="I6" s="12">
        <v>4.8</v>
      </c>
      <c r="J6" s="12">
        <f t="shared" si="0"/>
        <v>264</v>
      </c>
      <c r="K6" s="12">
        <v>35</v>
      </c>
      <c r="L6" s="12">
        <f t="shared" si="1"/>
        <v>2823.7999999999997</v>
      </c>
      <c r="M6" s="9" t="s">
        <v>150</v>
      </c>
    </row>
    <row r="7" spans="1:16" s="4" customFormat="1" ht="14.25" customHeight="1">
      <c r="A7" s="8">
        <f t="shared" si="2"/>
        <v>4</v>
      </c>
      <c r="B7" s="9" t="s">
        <v>146</v>
      </c>
      <c r="C7" s="9" t="s">
        <v>151</v>
      </c>
      <c r="D7" s="9" t="s">
        <v>152</v>
      </c>
      <c r="E7" s="10" t="s">
        <v>12</v>
      </c>
      <c r="F7" s="9" t="s">
        <v>153</v>
      </c>
      <c r="G7" s="9">
        <v>40</v>
      </c>
      <c r="H7" s="9">
        <v>676</v>
      </c>
      <c r="I7" s="12">
        <v>4.8</v>
      </c>
      <c r="J7" s="12">
        <f t="shared" si="0"/>
        <v>480</v>
      </c>
      <c r="K7" s="12">
        <v>35</v>
      </c>
      <c r="L7" s="12">
        <f t="shared" si="1"/>
        <v>3759.7999999999997</v>
      </c>
      <c r="M7" s="9" t="s">
        <v>154</v>
      </c>
    </row>
    <row r="8" spans="1:16" s="4" customFormat="1" ht="14.25" customHeight="1">
      <c r="A8" s="8">
        <f t="shared" si="2"/>
        <v>5</v>
      </c>
      <c r="B8" s="9" t="s">
        <v>146</v>
      </c>
      <c r="C8" s="9" t="s">
        <v>155</v>
      </c>
      <c r="D8" s="9" t="s">
        <v>156</v>
      </c>
      <c r="E8" s="10" t="s">
        <v>12</v>
      </c>
      <c r="F8" s="9" t="s">
        <v>28</v>
      </c>
      <c r="G8" s="9">
        <v>30</v>
      </c>
      <c r="H8" s="9">
        <v>753</v>
      </c>
      <c r="I8" s="12">
        <v>4.8</v>
      </c>
      <c r="J8" s="12">
        <f t="shared" si="0"/>
        <v>360</v>
      </c>
      <c r="K8" s="12">
        <v>35</v>
      </c>
      <c r="L8" s="12">
        <f t="shared" si="1"/>
        <v>4009.4</v>
      </c>
      <c r="M8" s="9" t="s">
        <v>157</v>
      </c>
    </row>
    <row r="9" spans="1:16" s="4" customFormat="1" ht="14.25" customHeight="1">
      <c r="A9" s="8">
        <f t="shared" si="2"/>
        <v>6</v>
      </c>
      <c r="B9" s="9" t="s">
        <v>146</v>
      </c>
      <c r="C9" s="9" t="s">
        <v>158</v>
      </c>
      <c r="D9" s="9" t="s">
        <v>159</v>
      </c>
      <c r="E9" s="10" t="s">
        <v>12</v>
      </c>
      <c r="F9" s="9" t="s">
        <v>160</v>
      </c>
      <c r="G9" s="9">
        <v>11</v>
      </c>
      <c r="H9" s="9">
        <v>98</v>
      </c>
      <c r="I9" s="12">
        <v>4.8</v>
      </c>
      <c r="J9" s="12">
        <f t="shared" si="0"/>
        <v>132</v>
      </c>
      <c r="K9" s="12">
        <v>35</v>
      </c>
      <c r="L9" s="12">
        <f t="shared" si="1"/>
        <v>637.4</v>
      </c>
      <c r="M9" s="34" t="s">
        <v>161</v>
      </c>
    </row>
    <row r="10" spans="1:16" s="4" customFormat="1" ht="14.25" customHeight="1">
      <c r="A10" s="8">
        <f t="shared" si="2"/>
        <v>7</v>
      </c>
      <c r="B10" s="9" t="s">
        <v>146</v>
      </c>
      <c r="C10" s="9" t="s">
        <v>162</v>
      </c>
      <c r="D10" s="9" t="s">
        <v>163</v>
      </c>
      <c r="E10" s="10" t="s">
        <v>12</v>
      </c>
      <c r="F10" s="9" t="s">
        <v>28</v>
      </c>
      <c r="G10" s="9">
        <v>3</v>
      </c>
      <c r="H10" s="9">
        <v>24</v>
      </c>
      <c r="I10" s="12">
        <v>4.8</v>
      </c>
      <c r="J10" s="12">
        <f t="shared" si="0"/>
        <v>36</v>
      </c>
      <c r="K10" s="12">
        <v>35</v>
      </c>
      <c r="L10" s="12">
        <f t="shared" si="1"/>
        <v>186.2</v>
      </c>
      <c r="M10" s="9" t="s">
        <v>164</v>
      </c>
    </row>
    <row r="11" spans="1:16" s="4" customFormat="1" ht="14.25" customHeight="1">
      <c r="A11" s="8">
        <f t="shared" si="2"/>
        <v>8</v>
      </c>
      <c r="B11" s="9" t="s">
        <v>146</v>
      </c>
      <c r="C11" s="9" t="s">
        <v>165</v>
      </c>
      <c r="D11" s="9" t="s">
        <v>166</v>
      </c>
      <c r="E11" s="10" t="s">
        <v>12</v>
      </c>
      <c r="F11" s="9" t="s">
        <v>160</v>
      </c>
      <c r="G11" s="9">
        <v>25</v>
      </c>
      <c r="H11" s="9">
        <v>791</v>
      </c>
      <c r="I11" s="12">
        <v>4.8</v>
      </c>
      <c r="J11" s="12">
        <f t="shared" si="0"/>
        <v>300</v>
      </c>
      <c r="K11" s="12">
        <v>35</v>
      </c>
      <c r="L11" s="12">
        <f t="shared" si="1"/>
        <v>4131.7999999999993</v>
      </c>
      <c r="M11" s="34" t="s">
        <v>161</v>
      </c>
    </row>
    <row r="12" spans="1:16" s="4" customFormat="1" ht="14.25" customHeight="1">
      <c r="A12" s="8">
        <f t="shared" si="2"/>
        <v>9</v>
      </c>
      <c r="B12" s="9" t="s">
        <v>167</v>
      </c>
      <c r="C12" s="9" t="s">
        <v>168</v>
      </c>
      <c r="D12" s="9" t="s">
        <v>169</v>
      </c>
      <c r="E12" s="10" t="s">
        <v>12</v>
      </c>
      <c r="F12" s="9" t="s">
        <v>132</v>
      </c>
      <c r="G12" s="9">
        <v>20</v>
      </c>
      <c r="H12" s="9">
        <v>513</v>
      </c>
      <c r="I12" s="12">
        <v>2.75</v>
      </c>
      <c r="J12" s="12">
        <f t="shared" si="0"/>
        <v>240</v>
      </c>
      <c r="K12" s="12">
        <v>35</v>
      </c>
      <c r="L12" s="12">
        <f t="shared" si="1"/>
        <v>1685.75</v>
      </c>
      <c r="M12" s="34" t="s">
        <v>170</v>
      </c>
    </row>
    <row r="13" spans="1:16" s="4" customFormat="1" ht="14.25" customHeight="1">
      <c r="A13" s="8">
        <f t="shared" si="2"/>
        <v>10</v>
      </c>
      <c r="B13" s="9" t="s">
        <v>167</v>
      </c>
      <c r="C13" s="9" t="s">
        <v>171</v>
      </c>
      <c r="D13" s="9" t="s">
        <v>172</v>
      </c>
      <c r="E13" s="10" t="s">
        <v>12</v>
      </c>
      <c r="F13" s="9" t="s">
        <v>173</v>
      </c>
      <c r="G13" s="9">
        <v>49</v>
      </c>
      <c r="H13" s="9">
        <v>968</v>
      </c>
      <c r="I13" s="12">
        <v>1.5</v>
      </c>
      <c r="J13" s="12">
        <f t="shared" si="0"/>
        <v>588</v>
      </c>
      <c r="K13" s="12">
        <v>35</v>
      </c>
      <c r="L13" s="12">
        <f t="shared" si="1"/>
        <v>2075</v>
      </c>
      <c r="M13" s="9" t="s">
        <v>174</v>
      </c>
    </row>
    <row r="14" spans="1:16" s="4" customFormat="1" ht="14.25" customHeight="1">
      <c r="A14" s="8">
        <f t="shared" si="2"/>
        <v>11</v>
      </c>
      <c r="B14" s="9" t="s">
        <v>167</v>
      </c>
      <c r="C14" s="9" t="s">
        <v>175</v>
      </c>
      <c r="D14" s="9" t="s">
        <v>176</v>
      </c>
      <c r="E14" s="10" t="s">
        <v>12</v>
      </c>
      <c r="F14" s="9" t="s">
        <v>3</v>
      </c>
      <c r="G14" s="9">
        <v>28</v>
      </c>
      <c r="H14" s="9">
        <v>654</v>
      </c>
      <c r="I14" s="12">
        <v>2.75</v>
      </c>
      <c r="J14" s="12">
        <f t="shared" si="0"/>
        <v>336</v>
      </c>
      <c r="K14" s="12">
        <v>35</v>
      </c>
      <c r="L14" s="12">
        <f t="shared" si="1"/>
        <v>2169.5</v>
      </c>
      <c r="M14" s="9" t="s">
        <v>177</v>
      </c>
    </row>
    <row r="15" spans="1:16" s="4" customFormat="1" ht="14.25" customHeight="1">
      <c r="A15" s="8">
        <f t="shared" si="2"/>
        <v>12</v>
      </c>
      <c r="B15" s="9" t="s">
        <v>167</v>
      </c>
      <c r="C15" s="9" t="s">
        <v>178</v>
      </c>
      <c r="D15" s="9" t="s">
        <v>179</v>
      </c>
      <c r="E15" s="10" t="s">
        <v>12</v>
      </c>
      <c r="F15" s="9" t="s">
        <v>3</v>
      </c>
      <c r="G15" s="9">
        <v>25</v>
      </c>
      <c r="H15" s="9">
        <v>516</v>
      </c>
      <c r="I15" s="12">
        <v>2.75</v>
      </c>
      <c r="J15" s="12">
        <f t="shared" si="0"/>
        <v>300</v>
      </c>
      <c r="K15" s="12">
        <v>35</v>
      </c>
      <c r="L15" s="12">
        <f t="shared" si="1"/>
        <v>1754</v>
      </c>
      <c r="M15" s="9" t="s">
        <v>180</v>
      </c>
    </row>
    <row r="16" spans="1:16" s="4" customFormat="1" ht="14.25" customHeight="1">
      <c r="A16" s="8">
        <f t="shared" si="2"/>
        <v>13</v>
      </c>
      <c r="B16" s="9" t="s">
        <v>167</v>
      </c>
      <c r="C16" s="9" t="s">
        <v>181</v>
      </c>
      <c r="D16" s="9" t="s">
        <v>182</v>
      </c>
      <c r="E16" s="10" t="s">
        <v>12</v>
      </c>
      <c r="F16" s="9" t="s">
        <v>183</v>
      </c>
      <c r="G16" s="9">
        <v>32</v>
      </c>
      <c r="H16" s="9">
        <v>740</v>
      </c>
      <c r="I16" s="12">
        <v>1.5</v>
      </c>
      <c r="J16" s="12">
        <f t="shared" si="0"/>
        <v>384</v>
      </c>
      <c r="K16" s="12">
        <v>35</v>
      </c>
      <c r="L16" s="12">
        <f t="shared" si="1"/>
        <v>1529</v>
      </c>
      <c r="M16" s="9" t="s">
        <v>184</v>
      </c>
    </row>
    <row r="17" spans="1:13" s="4" customFormat="1" ht="14.25" customHeight="1">
      <c r="A17" s="8">
        <f t="shared" si="2"/>
        <v>14</v>
      </c>
      <c r="B17" s="9" t="s">
        <v>167</v>
      </c>
      <c r="C17" s="9" t="s">
        <v>185</v>
      </c>
      <c r="D17" s="9" t="s">
        <v>186</v>
      </c>
      <c r="E17" s="10" t="s">
        <v>12</v>
      </c>
      <c r="F17" s="9" t="s">
        <v>6</v>
      </c>
      <c r="G17" s="9">
        <v>8</v>
      </c>
      <c r="H17" s="9">
        <v>150</v>
      </c>
      <c r="I17" s="12">
        <v>1.5</v>
      </c>
      <c r="J17" s="12">
        <f t="shared" si="0"/>
        <v>96</v>
      </c>
      <c r="K17" s="12">
        <v>35</v>
      </c>
      <c r="L17" s="12">
        <f t="shared" si="1"/>
        <v>356</v>
      </c>
      <c r="M17" s="9" t="s">
        <v>129</v>
      </c>
    </row>
    <row r="18" spans="1:13" s="4" customFormat="1" ht="14.25" customHeight="1">
      <c r="A18" s="8">
        <f t="shared" si="2"/>
        <v>15</v>
      </c>
      <c r="B18" s="9" t="s">
        <v>187</v>
      </c>
      <c r="C18" s="9" t="s">
        <v>188</v>
      </c>
      <c r="D18" s="9" t="s">
        <v>189</v>
      </c>
      <c r="E18" s="10" t="s">
        <v>12</v>
      </c>
      <c r="F18" s="9" t="s">
        <v>190</v>
      </c>
      <c r="G18" s="9">
        <v>26</v>
      </c>
      <c r="H18" s="9">
        <v>208</v>
      </c>
      <c r="I18" s="12">
        <v>4.8</v>
      </c>
      <c r="J18" s="12">
        <f t="shared" si="0"/>
        <v>312</v>
      </c>
      <c r="K18" s="12">
        <v>35</v>
      </c>
      <c r="L18" s="12">
        <f t="shared" si="1"/>
        <v>1345.4</v>
      </c>
      <c r="M18" s="9" t="s">
        <v>191</v>
      </c>
    </row>
    <row r="19" spans="1:13" s="4" customFormat="1" ht="14.25" customHeight="1">
      <c r="A19" s="8">
        <f t="shared" si="2"/>
        <v>16</v>
      </c>
      <c r="B19" s="9" t="s">
        <v>187</v>
      </c>
      <c r="C19" s="9" t="s">
        <v>192</v>
      </c>
      <c r="D19" s="9" t="s">
        <v>193</v>
      </c>
      <c r="E19" s="10" t="s">
        <v>12</v>
      </c>
      <c r="F19" s="9" t="s">
        <v>190</v>
      </c>
      <c r="G19" s="9">
        <v>1</v>
      </c>
      <c r="H19" s="9">
        <v>33</v>
      </c>
      <c r="I19" s="12">
        <v>4.8</v>
      </c>
      <c r="J19" s="12">
        <f t="shared" si="0"/>
        <v>12</v>
      </c>
      <c r="K19" s="12">
        <v>35</v>
      </c>
      <c r="L19" s="12">
        <f t="shared" si="1"/>
        <v>205.4</v>
      </c>
      <c r="M19" s="9" t="s">
        <v>191</v>
      </c>
    </row>
    <row r="20" spans="1:13" s="4" customFormat="1" ht="14.25" customHeight="1">
      <c r="A20" s="8">
        <f t="shared" si="2"/>
        <v>17</v>
      </c>
      <c r="B20" s="9" t="s">
        <v>194</v>
      </c>
      <c r="C20" s="9" t="s">
        <v>195</v>
      </c>
      <c r="D20" s="9" t="s">
        <v>196</v>
      </c>
      <c r="E20" s="10" t="s">
        <v>12</v>
      </c>
      <c r="F20" s="9" t="s">
        <v>93</v>
      </c>
      <c r="G20" s="9">
        <v>5</v>
      </c>
      <c r="H20" s="9">
        <v>126</v>
      </c>
      <c r="I20" s="12">
        <v>2.75</v>
      </c>
      <c r="J20" s="12">
        <f t="shared" si="0"/>
        <v>60</v>
      </c>
      <c r="K20" s="12">
        <v>35</v>
      </c>
      <c r="L20" s="12">
        <f t="shared" si="1"/>
        <v>441.5</v>
      </c>
      <c r="M20" s="9" t="s">
        <v>197</v>
      </c>
    </row>
    <row r="21" spans="1:13" s="4" customFormat="1" ht="14.25" customHeight="1">
      <c r="A21" s="8">
        <f t="shared" si="2"/>
        <v>18</v>
      </c>
      <c r="B21" s="9" t="s">
        <v>194</v>
      </c>
      <c r="C21" s="9" t="s">
        <v>198</v>
      </c>
      <c r="D21" s="9" t="s">
        <v>199</v>
      </c>
      <c r="E21" s="10" t="s">
        <v>12</v>
      </c>
      <c r="F21" s="9" t="s">
        <v>136</v>
      </c>
      <c r="G21" s="9">
        <v>60</v>
      </c>
      <c r="H21" s="9">
        <v>1425</v>
      </c>
      <c r="I21" s="12">
        <v>4.8</v>
      </c>
      <c r="J21" s="12">
        <f t="shared" si="0"/>
        <v>720</v>
      </c>
      <c r="K21" s="12">
        <v>35</v>
      </c>
      <c r="L21" s="12">
        <f t="shared" si="1"/>
        <v>7595</v>
      </c>
      <c r="M21" s="9" t="s">
        <v>137</v>
      </c>
    </row>
    <row r="22" spans="1:13" s="4" customFormat="1" ht="14.25" customHeight="1">
      <c r="A22" s="8">
        <f t="shared" si="2"/>
        <v>19</v>
      </c>
      <c r="B22" s="9" t="s">
        <v>200</v>
      </c>
      <c r="C22" s="9" t="s">
        <v>201</v>
      </c>
      <c r="D22" s="9" t="s">
        <v>202</v>
      </c>
      <c r="E22" s="10" t="s">
        <v>12</v>
      </c>
      <c r="F22" s="9" t="s">
        <v>3</v>
      </c>
      <c r="G22" s="9">
        <v>18</v>
      </c>
      <c r="H22" s="9">
        <v>650</v>
      </c>
      <c r="I22" s="12">
        <v>2.75</v>
      </c>
      <c r="J22" s="12">
        <f t="shared" si="0"/>
        <v>216</v>
      </c>
      <c r="K22" s="12">
        <v>35</v>
      </c>
      <c r="L22" s="12">
        <f t="shared" si="1"/>
        <v>2038.5</v>
      </c>
      <c r="M22" s="34" t="s">
        <v>203</v>
      </c>
    </row>
    <row r="23" spans="1:13" s="4" customFormat="1" ht="14.25" customHeight="1">
      <c r="A23" s="8">
        <f t="shared" si="2"/>
        <v>20</v>
      </c>
      <c r="B23" s="9" t="s">
        <v>200</v>
      </c>
      <c r="C23" s="9" t="s">
        <v>204</v>
      </c>
      <c r="D23" s="9" t="s">
        <v>205</v>
      </c>
      <c r="E23" s="10" t="s">
        <v>12</v>
      </c>
      <c r="F23" s="9" t="s">
        <v>3</v>
      </c>
      <c r="G23" s="9">
        <v>83</v>
      </c>
      <c r="H23" s="9">
        <v>2058</v>
      </c>
      <c r="I23" s="12">
        <v>2.75</v>
      </c>
      <c r="J23" s="12">
        <f t="shared" si="0"/>
        <v>996</v>
      </c>
      <c r="K23" s="12">
        <v>35</v>
      </c>
      <c r="L23" s="12">
        <f t="shared" si="1"/>
        <v>6690.5</v>
      </c>
      <c r="M23" s="9" t="s">
        <v>206</v>
      </c>
    </row>
    <row r="24" spans="1:13" s="4" customFormat="1" ht="14.25" customHeight="1">
      <c r="A24" s="8">
        <f t="shared" si="2"/>
        <v>21</v>
      </c>
      <c r="B24" s="9" t="s">
        <v>207</v>
      </c>
      <c r="C24" s="9" t="s">
        <v>208</v>
      </c>
      <c r="D24" s="9" t="s">
        <v>209</v>
      </c>
      <c r="E24" s="10" t="s">
        <v>12</v>
      </c>
      <c r="F24" s="9" t="s">
        <v>210</v>
      </c>
      <c r="G24" s="9">
        <v>27</v>
      </c>
      <c r="H24" s="9">
        <v>619</v>
      </c>
      <c r="I24" s="12">
        <v>1.5</v>
      </c>
      <c r="J24" s="12">
        <f t="shared" si="0"/>
        <v>324</v>
      </c>
      <c r="K24" s="12">
        <v>35</v>
      </c>
      <c r="L24" s="12">
        <f t="shared" si="1"/>
        <v>1287.5</v>
      </c>
      <c r="M24" s="34" t="s">
        <v>211</v>
      </c>
    </row>
    <row r="25" spans="1:13" s="4" customFormat="1" ht="14.25" customHeight="1">
      <c r="A25" s="8">
        <f t="shared" si="2"/>
        <v>22</v>
      </c>
      <c r="B25" s="9" t="s">
        <v>212</v>
      </c>
      <c r="C25" s="9" t="s">
        <v>213</v>
      </c>
      <c r="D25" s="9" t="s">
        <v>214</v>
      </c>
      <c r="E25" s="10" t="s">
        <v>12</v>
      </c>
      <c r="F25" s="9" t="s">
        <v>215</v>
      </c>
      <c r="G25" s="9">
        <v>19</v>
      </c>
      <c r="H25" s="9">
        <v>393</v>
      </c>
      <c r="I25" s="12">
        <v>1.5</v>
      </c>
      <c r="J25" s="12">
        <f t="shared" si="0"/>
        <v>228</v>
      </c>
      <c r="K25" s="12">
        <v>35</v>
      </c>
      <c r="L25" s="12">
        <f t="shared" si="1"/>
        <v>852.5</v>
      </c>
      <c r="M25" s="9" t="s">
        <v>216</v>
      </c>
    </row>
    <row r="26" spans="1:13" s="4" customFormat="1" ht="14.25" customHeight="1">
      <c r="A26" s="8">
        <f t="shared" si="2"/>
        <v>23</v>
      </c>
      <c r="B26" s="9" t="s">
        <v>217</v>
      </c>
      <c r="C26" s="9" t="s">
        <v>218</v>
      </c>
      <c r="D26" s="9" t="s">
        <v>219</v>
      </c>
      <c r="E26" s="10" t="s">
        <v>12</v>
      </c>
      <c r="F26" s="34" t="s">
        <v>134</v>
      </c>
      <c r="G26" s="9">
        <v>6</v>
      </c>
      <c r="H26" s="9">
        <v>218</v>
      </c>
      <c r="I26" s="12">
        <v>2.75</v>
      </c>
      <c r="J26" s="12">
        <f t="shared" si="0"/>
        <v>72</v>
      </c>
      <c r="K26" s="12">
        <v>35</v>
      </c>
      <c r="L26" s="12">
        <f t="shared" si="1"/>
        <v>706.5</v>
      </c>
      <c r="M26" s="9" t="s">
        <v>135</v>
      </c>
    </row>
    <row r="27" spans="1:13" s="4" customFormat="1" ht="14.25" customHeight="1">
      <c r="A27" s="8">
        <f t="shared" si="2"/>
        <v>24</v>
      </c>
      <c r="B27" s="9" t="s">
        <v>220</v>
      </c>
      <c r="C27" s="9" t="s">
        <v>221</v>
      </c>
      <c r="D27" s="9" t="s">
        <v>222</v>
      </c>
      <c r="E27" s="10" t="s">
        <v>12</v>
      </c>
      <c r="F27" s="9" t="s">
        <v>43</v>
      </c>
      <c r="G27" s="9">
        <v>55</v>
      </c>
      <c r="H27" s="9">
        <v>1204</v>
      </c>
      <c r="I27" s="12">
        <v>3.8</v>
      </c>
      <c r="J27" s="12">
        <f t="shared" si="0"/>
        <v>660</v>
      </c>
      <c r="K27" s="12">
        <v>35</v>
      </c>
      <c r="L27" s="12">
        <f t="shared" si="1"/>
        <v>5270.2</v>
      </c>
      <c r="M27" s="9" t="s">
        <v>133</v>
      </c>
    </row>
    <row r="28" spans="1:13" s="4" customFormat="1" ht="14.25" customHeight="1">
      <c r="A28" s="8">
        <f t="shared" si="2"/>
        <v>25</v>
      </c>
      <c r="B28" s="9" t="s">
        <v>223</v>
      </c>
      <c r="C28" s="9" t="s">
        <v>224</v>
      </c>
      <c r="D28" s="32">
        <v>222</v>
      </c>
      <c r="E28" s="10" t="s">
        <v>12</v>
      </c>
      <c r="F28" s="9" t="s">
        <v>183</v>
      </c>
      <c r="G28" s="9">
        <v>62</v>
      </c>
      <c r="H28" s="9">
        <v>867</v>
      </c>
      <c r="I28" s="12">
        <v>1.5</v>
      </c>
      <c r="J28" s="12">
        <f t="shared" si="0"/>
        <v>744</v>
      </c>
      <c r="K28" s="12">
        <v>35</v>
      </c>
      <c r="L28" s="12">
        <f t="shared" si="1"/>
        <v>2079.5</v>
      </c>
      <c r="M28" s="9" t="s">
        <v>225</v>
      </c>
    </row>
    <row r="29" spans="1:13" s="4" customFormat="1" ht="14.25" customHeight="1">
      <c r="A29" s="8">
        <f t="shared" si="2"/>
        <v>26</v>
      </c>
      <c r="B29" s="9" t="s">
        <v>226</v>
      </c>
      <c r="C29" s="9" t="s">
        <v>227</v>
      </c>
      <c r="D29" s="9" t="s">
        <v>228</v>
      </c>
      <c r="E29" s="10" t="s">
        <v>12</v>
      </c>
      <c r="F29" s="9" t="s">
        <v>130</v>
      </c>
      <c r="G29" s="9">
        <v>57</v>
      </c>
      <c r="H29" s="9">
        <v>1155</v>
      </c>
      <c r="I29" s="12">
        <v>2.75</v>
      </c>
      <c r="J29" s="12">
        <f t="shared" si="0"/>
        <v>684</v>
      </c>
      <c r="K29" s="12">
        <v>35</v>
      </c>
      <c r="L29" s="12">
        <f t="shared" si="1"/>
        <v>3895.25</v>
      </c>
      <c r="M29" s="9" t="s">
        <v>131</v>
      </c>
    </row>
    <row r="30" spans="1:13" s="4" customFormat="1" ht="14.25" customHeight="1">
      <c r="A30" s="8">
        <f t="shared" si="2"/>
        <v>27</v>
      </c>
      <c r="B30" s="9" t="s">
        <v>226</v>
      </c>
      <c r="C30" s="9" t="s">
        <v>229</v>
      </c>
      <c r="D30" s="9" t="s">
        <v>230</v>
      </c>
      <c r="E30" s="10" t="s">
        <v>12</v>
      </c>
      <c r="F30" s="9" t="s">
        <v>231</v>
      </c>
      <c r="G30" s="9">
        <v>15</v>
      </c>
      <c r="H30" s="9">
        <v>109</v>
      </c>
      <c r="I30" s="12">
        <v>2.75</v>
      </c>
      <c r="J30" s="12">
        <f t="shared" si="0"/>
        <v>180</v>
      </c>
      <c r="K30" s="12">
        <v>35</v>
      </c>
      <c r="L30" s="12">
        <f t="shared" si="1"/>
        <v>514.75</v>
      </c>
      <c r="M30" s="9" t="s">
        <v>232</v>
      </c>
    </row>
    <row r="31" spans="1:13" s="4" customFormat="1" ht="14.25" customHeight="1">
      <c r="A31" s="8">
        <f t="shared" si="2"/>
        <v>28</v>
      </c>
      <c r="B31" s="9" t="s">
        <v>226</v>
      </c>
      <c r="C31" s="9" t="s">
        <v>233</v>
      </c>
      <c r="D31" s="9" t="s">
        <v>234</v>
      </c>
      <c r="E31" s="10" t="s">
        <v>12</v>
      </c>
      <c r="F31" s="9" t="s">
        <v>93</v>
      </c>
      <c r="G31" s="9">
        <v>14</v>
      </c>
      <c r="H31" s="9">
        <v>174</v>
      </c>
      <c r="I31" s="12">
        <v>2.75</v>
      </c>
      <c r="J31" s="12">
        <f t="shared" si="0"/>
        <v>168</v>
      </c>
      <c r="K31" s="12">
        <v>35</v>
      </c>
      <c r="L31" s="12">
        <f t="shared" si="1"/>
        <v>681.5</v>
      </c>
      <c r="M31" s="9" t="s">
        <v>197</v>
      </c>
    </row>
    <row r="32" spans="1:13" s="4" customFormat="1" ht="14.25" customHeight="1">
      <c r="A32" s="8">
        <f t="shared" si="2"/>
        <v>29</v>
      </c>
      <c r="B32" s="9" t="s">
        <v>235</v>
      </c>
      <c r="C32" s="9" t="s">
        <v>236</v>
      </c>
      <c r="D32" s="9" t="s">
        <v>237</v>
      </c>
      <c r="E32" s="10" t="s">
        <v>12</v>
      </c>
      <c r="F32" s="9" t="s">
        <v>132</v>
      </c>
      <c r="G32" s="9">
        <v>12</v>
      </c>
      <c r="H32" s="9">
        <v>282</v>
      </c>
      <c r="I32" s="12">
        <v>2.75</v>
      </c>
      <c r="J32" s="12">
        <f t="shared" si="0"/>
        <v>144</v>
      </c>
      <c r="K32" s="12">
        <v>35</v>
      </c>
      <c r="L32" s="12">
        <f t="shared" si="1"/>
        <v>954.5</v>
      </c>
      <c r="M32" s="9" t="s">
        <v>238</v>
      </c>
    </row>
    <row r="33" spans="1:13" s="4" customFormat="1" ht="14.25" customHeight="1">
      <c r="A33" s="8">
        <f t="shared" si="2"/>
        <v>30</v>
      </c>
      <c r="B33" s="9" t="s">
        <v>235</v>
      </c>
      <c r="C33" s="9" t="s">
        <v>239</v>
      </c>
      <c r="D33" s="9" t="s">
        <v>240</v>
      </c>
      <c r="E33" s="10" t="s">
        <v>12</v>
      </c>
      <c r="F33" s="9" t="s">
        <v>241</v>
      </c>
      <c r="G33" s="9">
        <v>75</v>
      </c>
      <c r="H33" s="9">
        <v>1521</v>
      </c>
      <c r="I33" s="12">
        <v>4.8</v>
      </c>
      <c r="J33" s="12">
        <f t="shared" si="0"/>
        <v>900</v>
      </c>
      <c r="K33" s="12">
        <v>35</v>
      </c>
      <c r="L33" s="12">
        <f t="shared" si="1"/>
        <v>8235.7999999999993</v>
      </c>
      <c r="M33" s="9" t="s">
        <v>242</v>
      </c>
    </row>
    <row r="34" spans="1:13" s="4" customFormat="1" ht="14.25" customHeight="1">
      <c r="A34" s="8">
        <f t="shared" si="2"/>
        <v>31</v>
      </c>
      <c r="B34" s="9" t="s">
        <v>235</v>
      </c>
      <c r="C34" s="9" t="s">
        <v>243</v>
      </c>
      <c r="D34" s="9" t="s">
        <v>244</v>
      </c>
      <c r="E34" s="10" t="s">
        <v>12</v>
      </c>
      <c r="F34" s="9" t="s">
        <v>245</v>
      </c>
      <c r="G34" s="9">
        <v>29</v>
      </c>
      <c r="H34" s="9">
        <v>413</v>
      </c>
      <c r="I34" s="12">
        <v>4.8</v>
      </c>
      <c r="J34" s="12">
        <f t="shared" si="0"/>
        <v>348</v>
      </c>
      <c r="K34" s="12">
        <v>35</v>
      </c>
      <c r="L34" s="12">
        <f t="shared" si="1"/>
        <v>2365.3999999999996</v>
      </c>
      <c r="M34" s="9" t="s">
        <v>246</v>
      </c>
    </row>
    <row r="35" spans="1:13" s="54" customFormat="1" ht="14.25" customHeight="1">
      <c r="A35" s="51">
        <f t="shared" si="2"/>
        <v>32</v>
      </c>
      <c r="B35" s="52" t="s">
        <v>235</v>
      </c>
      <c r="C35" s="52" t="s">
        <v>247</v>
      </c>
      <c r="D35" s="52" t="s">
        <v>248</v>
      </c>
      <c r="E35" s="52" t="s">
        <v>12</v>
      </c>
      <c r="F35" s="52" t="s">
        <v>249</v>
      </c>
      <c r="G35" s="52">
        <v>23</v>
      </c>
      <c r="H35" s="52">
        <v>240</v>
      </c>
      <c r="I35" s="53">
        <v>4.8</v>
      </c>
      <c r="J35" s="53">
        <f t="shared" si="0"/>
        <v>276</v>
      </c>
      <c r="K35" s="53">
        <v>35</v>
      </c>
      <c r="L35" s="53">
        <f t="shared" si="1"/>
        <v>1463</v>
      </c>
      <c r="M35" s="52" t="s">
        <v>250</v>
      </c>
    </row>
    <row r="36" spans="1:13" s="4" customFormat="1" ht="14.25" customHeight="1">
      <c r="A36" s="8">
        <f t="shared" si="2"/>
        <v>33</v>
      </c>
      <c r="B36" s="9" t="s">
        <v>251</v>
      </c>
      <c r="C36" s="9" t="s">
        <v>252</v>
      </c>
      <c r="D36" s="9" t="s">
        <v>253</v>
      </c>
      <c r="E36" s="10" t="s">
        <v>12</v>
      </c>
      <c r="F36" s="9" t="s">
        <v>254</v>
      </c>
      <c r="G36" s="9">
        <v>51</v>
      </c>
      <c r="H36" s="9">
        <v>1581</v>
      </c>
      <c r="I36" s="12">
        <v>2.75</v>
      </c>
      <c r="J36" s="12">
        <f t="shared" si="0"/>
        <v>612</v>
      </c>
      <c r="K36" s="12">
        <v>35</v>
      </c>
      <c r="L36" s="12">
        <f t="shared" si="1"/>
        <v>4994.75</v>
      </c>
      <c r="M36" s="9" t="s">
        <v>255</v>
      </c>
    </row>
    <row r="37" spans="1:13" s="4" customFormat="1" ht="14.25" customHeight="1">
      <c r="A37" s="8">
        <f t="shared" si="2"/>
        <v>34</v>
      </c>
      <c r="B37" s="9" t="s">
        <v>251</v>
      </c>
      <c r="C37" s="9" t="s">
        <v>256</v>
      </c>
      <c r="D37" s="9" t="s">
        <v>257</v>
      </c>
      <c r="E37" s="10" t="s">
        <v>12</v>
      </c>
      <c r="F37" s="9" t="s">
        <v>258</v>
      </c>
      <c r="G37" s="9">
        <v>30</v>
      </c>
      <c r="H37" s="9">
        <v>456</v>
      </c>
      <c r="I37" s="12">
        <v>4.8</v>
      </c>
      <c r="J37" s="12">
        <f t="shared" si="0"/>
        <v>360</v>
      </c>
      <c r="K37" s="12">
        <v>35</v>
      </c>
      <c r="L37" s="12">
        <f t="shared" si="1"/>
        <v>2583.7999999999997</v>
      </c>
      <c r="M37" s="9" t="s">
        <v>259</v>
      </c>
    </row>
    <row r="38" spans="1:13" s="4" customFormat="1" ht="14.25" customHeight="1">
      <c r="A38" s="46" t="s">
        <v>260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35">
        <f>ROUND(SUM(L4:L37),0)</f>
        <v>85915</v>
      </c>
      <c r="M38" s="9"/>
    </row>
    <row r="39" spans="1:13" s="4" customFormat="1" ht="14.25" customHeight="1">
      <c r="A39" s="28"/>
      <c r="B39"/>
      <c r="C39"/>
      <c r="D39"/>
      <c r="E39"/>
      <c r="F39"/>
      <c r="G39" s="36">
        <f>SUM(G4:G37)</f>
        <v>1054</v>
      </c>
      <c r="H39" s="36">
        <f>SUM(H4:H37)</f>
        <v>21895</v>
      </c>
      <c r="I39" s="29"/>
      <c r="J39" s="29"/>
      <c r="K39" s="29"/>
      <c r="L39" s="29"/>
      <c r="M39"/>
    </row>
    <row r="40" spans="1:13" s="3" customFormat="1" ht="32.25" customHeight="1">
      <c r="A40" s="40" t="s">
        <v>138</v>
      </c>
      <c r="B40" s="40"/>
      <c r="C40" s="40"/>
      <c r="D40" s="40"/>
      <c r="E40" s="40"/>
      <c r="F40" s="40"/>
      <c r="G40" s="40"/>
      <c r="H40" s="40"/>
      <c r="I40" s="41"/>
      <c r="J40" s="41"/>
      <c r="K40" s="41"/>
      <c r="L40" s="41"/>
    </row>
    <row r="41" spans="1:13" s="3" customFormat="1" ht="30" customHeight="1">
      <c r="A41" s="40" t="s">
        <v>0</v>
      </c>
      <c r="B41" s="40"/>
      <c r="C41" s="40"/>
      <c r="D41" s="40"/>
      <c r="E41" s="40"/>
      <c r="F41" s="40"/>
      <c r="G41" s="40"/>
      <c r="H41" s="40"/>
      <c r="I41" s="41"/>
      <c r="J41" s="41"/>
      <c r="K41" s="41"/>
      <c r="L41" s="41"/>
    </row>
  </sheetData>
  <sortState ref="B4:M20">
    <sortCondition ref="B4:B20"/>
    <sortCondition ref="C4:C20"/>
  </sortState>
  <mergeCells count="7">
    <mergeCell ref="H1:L1"/>
    <mergeCell ref="H2:L2"/>
    <mergeCell ref="A40:L40"/>
    <mergeCell ref="A41:L41"/>
    <mergeCell ref="A1:G1"/>
    <mergeCell ref="A2:G2"/>
    <mergeCell ref="A38:K38"/>
  </mergeCells>
  <conditionalFormatting sqref="C3">
    <cfRule type="duplicateValues" dxfId="2" priority="2"/>
  </conditionalFormatting>
  <conditionalFormatting sqref="C3:C39">
    <cfRule type="duplicateValues" dxfId="1" priority="16"/>
  </conditionalFormatting>
  <conditionalFormatting sqref="C3:C39">
    <cfRule type="duplicateValues" dxfId="0" priority="17"/>
  </conditionalFormatting>
  <pageMargins left="0.31" right="0.11811023622047245" top="0.42" bottom="0.47244094488188981" header="0.19685039370078741" footer="0.19685039370078741"/>
  <pageSetup scale="90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50" t="s">
        <v>123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 t="e">
        <f>VLOOKUP(F7,Invoice!$F$3:$I$39,4,FALSE)</f>
        <v>#N/A</v>
      </c>
      <c r="J7" s="12">
        <f t="shared" si="0"/>
        <v>372</v>
      </c>
      <c r="K7" s="12">
        <v>35</v>
      </c>
      <c r="L7" s="12" t="e">
        <f t="shared" si="1"/>
        <v>#N/A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 t="e">
        <f>VLOOKUP(F8,Invoice!$F$3:$I$39,4,FALSE)</f>
        <v>#N/A</v>
      </c>
      <c r="J8" s="12">
        <f t="shared" si="0"/>
        <v>624</v>
      </c>
      <c r="K8" s="12">
        <v>35</v>
      </c>
      <c r="L8" s="12" t="e">
        <f t="shared" si="1"/>
        <v>#N/A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 t="e">
        <f>SUM(L6:L11)</f>
        <v>#N/A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 t="e">
        <f>VLOOKUP(F15,Invoice!$F$3:$I$39,4,FALSE)</f>
        <v>#N/A</v>
      </c>
      <c r="J15" s="12">
        <f t="shared" si="0"/>
        <v>60</v>
      </c>
      <c r="K15" s="12">
        <v>35</v>
      </c>
      <c r="L15" s="12" t="e">
        <f t="shared" si="1"/>
        <v>#N/A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 t="e">
        <f>SUM(L13:L15)</f>
        <v>#N/A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>
        <f>VLOOKUP(F18,Invoice!$F$3:$I$39,4,FALSE)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 t="e">
        <f>VLOOKUP(F20,Invoice!$F$3:$I$39,4,FALSE)</f>
        <v>#N/A</v>
      </c>
      <c r="J20" s="12">
        <f t="shared" si="0"/>
        <v>228</v>
      </c>
      <c r="K20" s="12">
        <v>35</v>
      </c>
      <c r="L20" s="12" t="e">
        <f t="shared" si="1"/>
        <v>#N/A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 t="e">
        <f>SUM(L20)</f>
        <v>#N/A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>
        <f>VLOOKUP(F22,Invoice!$F$3:$I$39,4,FALSE)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>
        <f>VLOOKUP(F23,Invoice!$F$3:$I$39,4,FALSE)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>
        <f>VLOOKUP(F24,Invoice!$F$3:$I$39,4,FALSE)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>
        <f>VLOOKUP(F25,Invoice!$F$3:$I$39,4,FALSE)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>
        <f>VLOOKUP(F27,Invoice!$F$3:$I$39,4,FALSE)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>
        <f>VLOOKUP(F28,Invoice!$F$3:$I$39,4,FALSE)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>
        <f>VLOOKUP(F29,Invoice!$F$3:$I$39,4,FALSE)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 t="e">
        <f>VLOOKUP(F33,Invoice!$F$3:$I$39,4,FALSE)</f>
        <v>#N/A</v>
      </c>
      <c r="J33" s="12">
        <f t="shared" si="0"/>
        <v>708</v>
      </c>
      <c r="K33" s="12">
        <v>35</v>
      </c>
      <c r="L33" s="12" t="e">
        <f t="shared" si="1"/>
        <v>#N/A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 t="e">
        <f>VLOOKUP(F34,Invoice!$F$3:$I$39,4,FALSE)</f>
        <v>#N/A</v>
      </c>
      <c r="J34" s="12">
        <f t="shared" si="0"/>
        <v>84</v>
      </c>
      <c r="K34" s="12">
        <v>35</v>
      </c>
      <c r="L34" s="12" t="e">
        <f t="shared" si="1"/>
        <v>#N/A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 t="e">
        <f>VLOOKUP(F36,Invoice!$F$3:$I$39,4,FALSE)</f>
        <v>#N/A</v>
      </c>
      <c r="J36" s="12">
        <f t="shared" si="0"/>
        <v>36</v>
      </c>
      <c r="K36" s="12">
        <v>35</v>
      </c>
      <c r="L36" s="12" t="e">
        <f t="shared" si="1"/>
        <v>#N/A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>
        <f>VLOOKUP(F37,Invoice!$F$3:$I$39,4,FALSE)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 t="e">
        <f>SUM(L33:L39)</f>
        <v>#N/A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>
        <f>VLOOKUP(F44,Invoice!$F$3:$I$39,4,FALSE)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 t="e">
        <f>VLOOKUP(F46,Invoice!$F$3:$I$39,4,FALSE)</f>
        <v>#N/A</v>
      </c>
      <c r="J46" s="12">
        <f t="shared" si="0"/>
        <v>180</v>
      </c>
      <c r="K46" s="12">
        <v>35</v>
      </c>
      <c r="L46" s="12" t="e">
        <f t="shared" si="1"/>
        <v>#N/A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 t="e">
        <f>SUM(L46)</f>
        <v>#N/A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>
        <f>VLOOKUP(F48,Invoice!$F$3:$I$39,4,FALSE)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 t="e">
        <f>VLOOKUP(F50,Invoice!$F$3:$I$39,4,FALSE)</f>
        <v>#N/A</v>
      </c>
      <c r="J50" s="12">
        <f t="shared" si="0"/>
        <v>1428</v>
      </c>
      <c r="K50" s="12">
        <v>35</v>
      </c>
      <c r="L50" s="12" t="e">
        <f t="shared" si="1"/>
        <v>#N/A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 t="e">
        <f>SUM(L50:L51)</f>
        <v>#N/A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 t="e">
        <f>VLOOKUP(F53,Invoice!$F$3:$I$39,4,FALSE)</f>
        <v>#N/A</v>
      </c>
      <c r="J53" s="12">
        <f t="shared" si="0"/>
        <v>324</v>
      </c>
      <c r="K53" s="12">
        <v>35</v>
      </c>
      <c r="L53" s="12" t="e">
        <f t="shared" si="1"/>
        <v>#N/A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 t="e">
        <f>VLOOKUP(F54,Invoice!$F$3:$I$39,4,FALSE)</f>
        <v>#N/A</v>
      </c>
      <c r="J54" s="12">
        <f t="shared" si="0"/>
        <v>120</v>
      </c>
      <c r="K54" s="12">
        <v>35</v>
      </c>
      <c r="L54" s="12" t="e">
        <f t="shared" si="1"/>
        <v>#N/A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 t="e">
        <f>SUM(L53:L55)</f>
        <v>#N/A</v>
      </c>
    </row>
    <row r="57" spans="1:12" s="18" customFormat="1" ht="15.75">
      <c r="A57" s="47" t="s">
        <v>122</v>
      </c>
      <c r="B57" s="48"/>
      <c r="C57" s="48"/>
      <c r="D57" s="48"/>
      <c r="E57" s="48"/>
      <c r="F57" s="49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2025-01-06T06:34:21Z</cp:lastPrinted>
  <dcterms:created xsi:type="dcterms:W3CDTF">2023-10-09T12:38:08Z</dcterms:created>
  <dcterms:modified xsi:type="dcterms:W3CDTF">2025-01-06T06:34:21Z</dcterms:modified>
</cp:coreProperties>
</file>